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I:\__Programs\Government Partnerships\LA County CFET\Technical Assistance\2024 Onboarding Training Decks\3. Skill Up Los Angeles Onboarding_Fiscal 101\"/>
    </mc:Choice>
  </mc:AlternateContent>
  <xr:revisionPtr revIDLastSave="0" documentId="13_ncr:1_{EE9447B3-E459-4203-A17F-2C67CD463FC0}" xr6:coauthVersionLast="47" xr6:coauthVersionMax="47" xr10:uidLastSave="{00000000-0000-0000-0000-000000000000}"/>
  <bookViews>
    <workbookView xWindow="22932" yWindow="-108" windowWidth="23256" windowHeight="12456" tabRatio="834" firstSheet="3" activeTab="7" xr2:uid="{00000000-000D-0000-FFFF-FFFF00000000}"/>
  </bookViews>
  <sheets>
    <sheet name="Line-Item Instructions" sheetId="6" state="hidden" r:id="rId1"/>
    <sheet name="Budget Narrative" sheetId="3" state="hidden" r:id="rId2"/>
    <sheet name="Budget Template" sheetId="10" state="hidden" r:id="rId3"/>
    <sheet name="A. B.Nar" sheetId="11" r:id="rId4"/>
    <sheet name="B. SWBL Calc" sheetId="13" r:id="rId5"/>
    <sheet name="C. BuildingSpace Calc " sheetId="9" r:id="rId6"/>
    <sheet name="D. Component Costs" sheetId="2" state="hidden" r:id="rId7"/>
    <sheet name="D. Funding Sources" sheetId="5" r:id="rId8"/>
    <sheet name="E. B.Template" sheetId="12" r:id="rId9"/>
    <sheet name="F. Comp Cost" sheetId="15" r:id="rId10"/>
    <sheet name="CFET SULA Resources" sheetId="16" r:id="rId11"/>
  </sheets>
  <definedNames>
    <definedName name="_2_5926">#REF!</definedName>
    <definedName name="_xlnm._FilterDatabase" localSheetId="2" hidden="1">'Budget Template'!$C$1:$C$112</definedName>
    <definedName name="Blue">#REF!</definedName>
    <definedName name="CE_FTE" localSheetId="2">'Budget Template'!#REF!</definedName>
    <definedName name="CE_FTE">#REF!</definedName>
    <definedName name="CFET_enrolled" localSheetId="2">'Budget Template'!#REF!</definedName>
    <definedName name="CFET_enrolled">#REF!</definedName>
    <definedName name="DCTED">#REF!</definedName>
    <definedName name="Fringe_benefits" localSheetId="2">'Budget Template'!#REF!</definedName>
    <definedName name="Fringe_benefits">#REF!</definedName>
    <definedName name="GREEN">#REF!</definedName>
    <definedName name="Month">#REF!</definedName>
    <definedName name="_xlnm.Print_Area" localSheetId="2">'Budget Template'!$A$2:$F$99</definedName>
    <definedName name="_xlnm.Print_Area" localSheetId="6">'D. Component Costs'!$A$1:$J$18</definedName>
    <definedName name="_xlnm.Print_Area" localSheetId="7">'D. Funding Sources'!$A$1:$G$15</definedName>
    <definedName name="_xlnm.Print_Area" localSheetId="8">'E. B.Template'!$A$1:$F$25</definedName>
    <definedName name="_xlnm.Print_Area" localSheetId="0">'Line-Item Instructions'!$A$1:$A$51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7" i="11" l="1"/>
  <c r="G27" i="11"/>
  <c r="F28" i="11"/>
  <c r="G28" i="11"/>
  <c r="F29" i="11"/>
  <c r="G29" i="11"/>
  <c r="F30" i="11"/>
  <c r="G30" i="11"/>
  <c r="F31" i="11"/>
  <c r="G31" i="11"/>
  <c r="F32" i="11"/>
  <c r="G32" i="11"/>
  <c r="F33" i="11"/>
  <c r="G33" i="11"/>
  <c r="F34" i="11"/>
  <c r="G34" i="11"/>
  <c r="F35" i="11"/>
  <c r="G35" i="11"/>
  <c r="F36" i="11"/>
  <c r="G36" i="11"/>
  <c r="D15" i="5"/>
  <c r="L23" i="15"/>
  <c r="L24" i="15"/>
  <c r="L22" i="15"/>
  <c r="L11" i="15"/>
  <c r="L12" i="15"/>
  <c r="L13" i="15"/>
  <c r="L14" i="15"/>
  <c r="L15" i="15"/>
  <c r="L16" i="15"/>
  <c r="L17" i="15"/>
  <c r="L10" i="15"/>
  <c r="G78" i="11"/>
  <c r="D12" i="12" s="1"/>
  <c r="E12" i="12" s="1"/>
  <c r="P8" i="13"/>
  <c r="P9" i="13"/>
  <c r="P10" i="13"/>
  <c r="P11" i="13"/>
  <c r="P12" i="13"/>
  <c r="P13" i="13"/>
  <c r="P14" i="13"/>
  <c r="P15" i="13"/>
  <c r="P16" i="13"/>
  <c r="P17" i="13"/>
  <c r="P18" i="13"/>
  <c r="P19" i="13"/>
  <c r="P20" i="13"/>
  <c r="P21" i="13"/>
  <c r="P22" i="13"/>
  <c r="O25" i="13"/>
  <c r="N25" i="13"/>
  <c r="L25" i="13"/>
  <c r="K25" i="13"/>
  <c r="J25" i="13"/>
  <c r="M24" i="13"/>
  <c r="P24" i="13" s="1"/>
  <c r="M23" i="13"/>
  <c r="P23" i="13" s="1"/>
  <c r="M22" i="13"/>
  <c r="M21" i="13"/>
  <c r="M20" i="13"/>
  <c r="M19" i="13"/>
  <c r="M18" i="13"/>
  <c r="M17" i="13"/>
  <c r="M16" i="13"/>
  <c r="M15" i="13"/>
  <c r="M14" i="13"/>
  <c r="M13" i="13"/>
  <c r="M12" i="13"/>
  <c r="M11" i="13"/>
  <c r="M10" i="13"/>
  <c r="M9" i="13"/>
  <c r="M8" i="13"/>
  <c r="M7" i="13"/>
  <c r="P7" i="13" s="1"/>
  <c r="D5" i="9"/>
  <c r="D3" i="12"/>
  <c r="D2" i="12"/>
  <c r="D23" i="12"/>
  <c r="F23" i="12" s="1"/>
  <c r="D24" i="12"/>
  <c r="E24" i="12" s="1"/>
  <c r="D22" i="12"/>
  <c r="F22" i="12" s="1"/>
  <c r="D15" i="12"/>
  <c r="E15" i="12" s="1"/>
  <c r="D17" i="12"/>
  <c r="E17" i="12" s="1"/>
  <c r="D18" i="12"/>
  <c r="E18" i="12" s="1"/>
  <c r="D19" i="12"/>
  <c r="F19" i="12" s="1"/>
  <c r="D14" i="12"/>
  <c r="F14" i="12" s="1"/>
  <c r="D10" i="12"/>
  <c r="I11" i="15" s="1"/>
  <c r="H27" i="11" l="1"/>
  <c r="H35" i="11"/>
  <c r="H36" i="11"/>
  <c r="H31" i="11"/>
  <c r="H29" i="11"/>
  <c r="H28" i="11"/>
  <c r="H32" i="11"/>
  <c r="H33" i="11"/>
  <c r="H34" i="11"/>
  <c r="H30" i="11"/>
  <c r="I12" i="15"/>
  <c r="G12" i="15"/>
  <c r="K16" i="15"/>
  <c r="I16" i="15"/>
  <c r="E12" i="15"/>
  <c r="E16" i="15"/>
  <c r="G17" i="15"/>
  <c r="K15" i="15"/>
  <c r="E17" i="15"/>
  <c r="E15" i="15"/>
  <c r="G16" i="15"/>
  <c r="G15" i="15"/>
  <c r="G13" i="15"/>
  <c r="E22" i="15"/>
  <c r="K24" i="15"/>
  <c r="G11" i="15"/>
  <c r="I15" i="15"/>
  <c r="K23" i="15"/>
  <c r="I17" i="15"/>
  <c r="K22" i="15"/>
  <c r="E23" i="15"/>
  <c r="G22" i="15"/>
  <c r="I13" i="15"/>
  <c r="I24" i="15"/>
  <c r="E24" i="15"/>
  <c r="G24" i="15"/>
  <c r="I22" i="15"/>
  <c r="G23" i="15"/>
  <c r="K11" i="15"/>
  <c r="I23" i="15"/>
  <c r="K12" i="15"/>
  <c r="K13" i="15"/>
  <c r="E13" i="15"/>
  <c r="E11" i="15"/>
  <c r="K17" i="15"/>
  <c r="D11" i="12"/>
  <c r="F11" i="12" s="1"/>
  <c r="P25" i="13"/>
  <c r="M25" i="13"/>
  <c r="F24" i="12"/>
  <c r="E23" i="12"/>
  <c r="E19" i="12"/>
  <c r="F17" i="12"/>
  <c r="E22" i="12"/>
  <c r="F15" i="12"/>
  <c r="E14" i="12"/>
  <c r="F12" i="12"/>
  <c r="F18" i="12"/>
  <c r="E10" i="12"/>
  <c r="F10" i="12"/>
  <c r="D21" i="12"/>
  <c r="G22" i="11"/>
  <c r="G23" i="11"/>
  <c r="G24" i="11"/>
  <c r="G25" i="11"/>
  <c r="G26" i="11"/>
  <c r="F22" i="11"/>
  <c r="F23" i="11"/>
  <c r="F24" i="11"/>
  <c r="F25" i="11"/>
  <c r="F26" i="11"/>
  <c r="G12" i="11"/>
  <c r="C11" i="10"/>
  <c r="D11" i="10" s="1"/>
  <c r="C12" i="10"/>
  <c r="D12" i="10" s="1"/>
  <c r="C13" i="10"/>
  <c r="D13" i="10"/>
  <c r="E13" i="10" s="1"/>
  <c r="F13" i="10"/>
  <c r="C14" i="10"/>
  <c r="D14" i="10"/>
  <c r="E14" i="10" s="1"/>
  <c r="F14" i="10"/>
  <c r="C15" i="10"/>
  <c r="D15" i="10" s="1"/>
  <c r="C16" i="10"/>
  <c r="D16" i="10" s="1"/>
  <c r="C17" i="10"/>
  <c r="D17" i="10"/>
  <c r="E17" i="10"/>
  <c r="F17" i="10"/>
  <c r="C18" i="10"/>
  <c r="D18" i="10"/>
  <c r="E18" i="10"/>
  <c r="F18" i="10"/>
  <c r="C19" i="10"/>
  <c r="D19" i="10" s="1"/>
  <c r="C20" i="10"/>
  <c r="D20" i="10" s="1"/>
  <c r="C21" i="10"/>
  <c r="D21" i="10"/>
  <c r="E21" i="10"/>
  <c r="F21" i="10"/>
  <c r="C22" i="10"/>
  <c r="D22" i="10"/>
  <c r="E22" i="10"/>
  <c r="F22" i="10"/>
  <c r="C23" i="10"/>
  <c r="D23" i="10"/>
  <c r="E23" i="10" s="1"/>
  <c r="C24" i="10"/>
  <c r="D24" i="10" s="1"/>
  <c r="C25" i="10"/>
  <c r="D25" i="10"/>
  <c r="E25" i="10"/>
  <c r="F25" i="10"/>
  <c r="C26" i="10"/>
  <c r="D26" i="10"/>
  <c r="E26" i="10"/>
  <c r="F26" i="10"/>
  <c r="C27" i="10"/>
  <c r="D27" i="10"/>
  <c r="E27" i="10" s="1"/>
  <c r="C28" i="10"/>
  <c r="D28" i="10" s="1"/>
  <c r="C29" i="10"/>
  <c r="D29" i="10"/>
  <c r="E29" i="10"/>
  <c r="F29" i="10"/>
  <c r="C30" i="10"/>
  <c r="D30" i="10"/>
  <c r="E30" i="10"/>
  <c r="F30" i="10"/>
  <c r="C31" i="10"/>
  <c r="D31" i="10"/>
  <c r="E31" i="10" s="1"/>
  <c r="C32" i="10"/>
  <c r="D32" i="10" s="1"/>
  <c r="C33" i="10"/>
  <c r="D33" i="10"/>
  <c r="E33" i="10"/>
  <c r="F33" i="10"/>
  <c r="C34" i="10"/>
  <c r="D34" i="10"/>
  <c r="E34" i="10"/>
  <c r="F34" i="10"/>
  <c r="C35" i="10"/>
  <c r="D35" i="10"/>
  <c r="E35" i="10" s="1"/>
  <c r="C36" i="10"/>
  <c r="D36" i="10" s="1"/>
  <c r="C37" i="10"/>
  <c r="D37" i="10"/>
  <c r="E37" i="10"/>
  <c r="F37" i="10"/>
  <c r="C38" i="10"/>
  <c r="D38" i="10"/>
  <c r="E38" i="10"/>
  <c r="F38" i="10"/>
  <c r="C39" i="10"/>
  <c r="D39" i="10"/>
  <c r="E39" i="10" s="1"/>
  <c r="C40" i="10"/>
  <c r="D40" i="10" s="1"/>
  <c r="C41" i="10"/>
  <c r="D41" i="10"/>
  <c r="E41" i="10"/>
  <c r="F41" i="10"/>
  <c r="C42" i="10"/>
  <c r="D42" i="10"/>
  <c r="E42" i="10"/>
  <c r="F42" i="10"/>
  <c r="C43" i="10"/>
  <c r="D43" i="10"/>
  <c r="E43" i="10" s="1"/>
  <c r="C44" i="10"/>
  <c r="D44" i="10" s="1"/>
  <c r="C45" i="10"/>
  <c r="D45" i="10"/>
  <c r="E45" i="10"/>
  <c r="F45" i="10"/>
  <c r="C46" i="10"/>
  <c r="D46" i="10"/>
  <c r="E46" i="10"/>
  <c r="F46" i="10"/>
  <c r="C47" i="10"/>
  <c r="D47" i="10"/>
  <c r="E47" i="10" s="1"/>
  <c r="C48" i="10"/>
  <c r="D48" i="10" s="1"/>
  <c r="C49" i="10"/>
  <c r="D49" i="10"/>
  <c r="E49" i="10"/>
  <c r="F49" i="10"/>
  <c r="C50" i="10"/>
  <c r="D50" i="10"/>
  <c r="E50" i="10"/>
  <c r="F50" i="10"/>
  <c r="C51" i="10"/>
  <c r="D51" i="10"/>
  <c r="E51" i="10" s="1"/>
  <c r="C52" i="10"/>
  <c r="D52" i="10" s="1"/>
  <c r="C53" i="10"/>
  <c r="D53" i="10"/>
  <c r="E53" i="10"/>
  <c r="F53" i="10"/>
  <c r="C54" i="10"/>
  <c r="D54" i="10"/>
  <c r="E54" i="10"/>
  <c r="F54" i="10"/>
  <c r="C55" i="10"/>
  <c r="D55" i="10"/>
  <c r="E55" i="10" s="1"/>
  <c r="C56" i="10"/>
  <c r="D56" i="10" s="1"/>
  <c r="C57" i="10"/>
  <c r="D57" i="10"/>
  <c r="E57" i="10"/>
  <c r="F57" i="10"/>
  <c r="C58" i="10"/>
  <c r="D58" i="10"/>
  <c r="E58" i="10"/>
  <c r="F58" i="10"/>
  <c r="C59" i="10"/>
  <c r="D59" i="10"/>
  <c r="E59" i="10"/>
  <c r="F59" i="10"/>
  <c r="C60" i="10"/>
  <c r="D60" i="10" s="1"/>
  <c r="C61" i="10"/>
  <c r="D61" i="10"/>
  <c r="E61" i="10"/>
  <c r="F61" i="10"/>
  <c r="C62" i="10"/>
  <c r="D62" i="10"/>
  <c r="E62" i="10"/>
  <c r="F62" i="10"/>
  <c r="D63" i="10"/>
  <c r="E63" i="10"/>
  <c r="F63" i="10"/>
  <c r="D64" i="10"/>
  <c r="F64" i="10" s="1"/>
  <c r="E64" i="10"/>
  <c r="D65" i="10"/>
  <c r="E65" i="10" s="1"/>
  <c r="D66" i="10"/>
  <c r="E66" i="10"/>
  <c r="F66" i="10"/>
  <c r="D67" i="10"/>
  <c r="E67" i="10"/>
  <c r="F67" i="10"/>
  <c r="D68" i="10"/>
  <c r="E68" i="10" s="1"/>
  <c r="D69" i="10"/>
  <c r="E69" i="10" s="1"/>
  <c r="D70" i="10"/>
  <c r="E70" i="10"/>
  <c r="F70" i="10"/>
  <c r="D71" i="10"/>
  <c r="E71" i="10"/>
  <c r="F71" i="10"/>
  <c r="D72" i="10"/>
  <c r="E72" i="10"/>
  <c r="F72" i="10"/>
  <c r="D73" i="10"/>
  <c r="F73" i="10" s="1"/>
  <c r="E73" i="10"/>
  <c r="H37" i="11"/>
  <c r="G21" i="11"/>
  <c r="F21" i="11"/>
  <c r="G20" i="11"/>
  <c r="F20" i="11"/>
  <c r="G19" i="11"/>
  <c r="F19" i="11"/>
  <c r="G18" i="11"/>
  <c r="F18" i="11"/>
  <c r="G17" i="11"/>
  <c r="F17" i="11"/>
  <c r="G16" i="11"/>
  <c r="F16" i="11"/>
  <c r="G15" i="11"/>
  <c r="F15" i="11"/>
  <c r="G14" i="11"/>
  <c r="F14" i="11"/>
  <c r="G13" i="11"/>
  <c r="F13" i="11"/>
  <c r="F12" i="11"/>
  <c r="A9" i="3"/>
  <c r="A10" i="3"/>
  <c r="A11" i="3"/>
  <c r="H24" i="11" l="1"/>
  <c r="J26" i="15"/>
  <c r="H26" i="15"/>
  <c r="F26" i="15"/>
  <c r="E11" i="12"/>
  <c r="D26" i="15"/>
  <c r="H23" i="11"/>
  <c r="F21" i="12"/>
  <c r="E21" i="12"/>
  <c r="H22" i="11"/>
  <c r="H19" i="11"/>
  <c r="H12" i="11"/>
  <c r="H18" i="11"/>
  <c r="H16" i="11"/>
  <c r="H15" i="11"/>
  <c r="H26" i="11"/>
  <c r="H14" i="11"/>
  <c r="E52" i="10"/>
  <c r="F52" i="10"/>
  <c r="E24" i="10"/>
  <c r="F24" i="10"/>
  <c r="E15" i="10"/>
  <c r="F15" i="10"/>
  <c r="E44" i="10"/>
  <c r="F44" i="10"/>
  <c r="E36" i="10"/>
  <c r="F36" i="10"/>
  <c r="E16" i="10"/>
  <c r="F16" i="10"/>
  <c r="E56" i="10"/>
  <c r="F56" i="10"/>
  <c r="E40" i="10"/>
  <c r="F40" i="10"/>
  <c r="E28" i="10"/>
  <c r="F28" i="10"/>
  <c r="E60" i="10"/>
  <c r="F60" i="10"/>
  <c r="E19" i="10"/>
  <c r="F19" i="10"/>
  <c r="E32" i="10"/>
  <c r="F32" i="10"/>
  <c r="E20" i="10"/>
  <c r="F20" i="10"/>
  <c r="E12" i="10"/>
  <c r="F12" i="10"/>
  <c r="E48" i="10"/>
  <c r="F48" i="10"/>
  <c r="E11" i="10"/>
  <c r="F11" i="10"/>
  <c r="F65" i="10"/>
  <c r="F69" i="10"/>
  <c r="F55" i="10"/>
  <c r="F51" i="10"/>
  <c r="F47" i="10"/>
  <c r="F43" i="10"/>
  <c r="F39" i="10"/>
  <c r="F35" i="10"/>
  <c r="F31" i="10"/>
  <c r="F27" i="10"/>
  <c r="F23" i="10"/>
  <c r="F68" i="10"/>
  <c r="F38" i="11"/>
  <c r="H17" i="11"/>
  <c r="H21" i="11"/>
  <c r="H20" i="11"/>
  <c r="G38" i="11"/>
  <c r="G76" i="11" s="1"/>
  <c r="H13" i="11"/>
  <c r="H25" i="11"/>
  <c r="G75" i="11" l="1"/>
  <c r="D9" i="12"/>
  <c r="H38" i="11"/>
  <c r="I10" i="15" l="1"/>
  <c r="E10" i="15"/>
  <c r="K10" i="15"/>
  <c r="G10" i="15"/>
  <c r="E9" i="12"/>
  <c r="F9" i="12"/>
  <c r="D8" i="12"/>
  <c r="F8" i="12" l="1"/>
  <c r="E8" i="12"/>
  <c r="D94" i="10" l="1"/>
  <c r="I7" i="2" l="1"/>
  <c r="F97" i="10" l="1"/>
  <c r="E97" i="10"/>
  <c r="F96" i="10"/>
  <c r="E96" i="10"/>
  <c r="F95" i="10"/>
  <c r="E95" i="10"/>
  <c r="F92" i="10"/>
  <c r="E92" i="10"/>
  <c r="F91" i="10"/>
  <c r="E91" i="10"/>
  <c r="F90" i="10"/>
  <c r="E90" i="10"/>
  <c r="F88" i="10"/>
  <c r="E88" i="10"/>
  <c r="F87" i="10"/>
  <c r="E87" i="10"/>
  <c r="F86" i="10"/>
  <c r="E86" i="10"/>
  <c r="F85" i="10"/>
  <c r="E85" i="10"/>
  <c r="F84" i="10"/>
  <c r="E84" i="10"/>
  <c r="F83" i="10"/>
  <c r="E83" i="10"/>
  <c r="F82" i="10"/>
  <c r="E82" i="10"/>
  <c r="F81" i="10"/>
  <c r="E81" i="10"/>
  <c r="F80" i="10"/>
  <c r="E80" i="10"/>
  <c r="D79" i="10"/>
  <c r="F77" i="10"/>
  <c r="E77" i="10"/>
  <c r="D10" i="10" l="1"/>
  <c r="E79" i="10"/>
  <c r="F79" i="10"/>
  <c r="E94" i="10"/>
  <c r="F94" i="10"/>
  <c r="E10" i="10" l="1"/>
  <c r="F10" i="10"/>
  <c r="D74" i="10"/>
  <c r="F74" i="10"/>
  <c r="D7" i="9"/>
  <c r="D9" i="9" s="1"/>
  <c r="G81" i="11" s="1"/>
  <c r="D16" i="12" s="1"/>
  <c r="G14" i="15" l="1"/>
  <c r="F19" i="15" s="1"/>
  <c r="K14" i="15"/>
  <c r="J19" i="15" s="1"/>
  <c r="E14" i="15"/>
  <c r="D19" i="15" s="1"/>
  <c r="I14" i="15"/>
  <c r="H19" i="15" s="1"/>
  <c r="E16" i="12"/>
  <c r="F16" i="12"/>
  <c r="D13" i="12"/>
  <c r="F75" i="10"/>
  <c r="D75" i="10"/>
  <c r="D76" i="10" s="1"/>
  <c r="D9" i="10" s="1"/>
  <c r="F76" i="10"/>
  <c r="F9" i="10" s="1"/>
  <c r="D89" i="10"/>
  <c r="D78" i="10" s="1"/>
  <c r="E74" i="10"/>
  <c r="E75" i="10" s="1"/>
  <c r="E76" i="10" s="1"/>
  <c r="F13" i="12" l="1"/>
  <c r="E13" i="12"/>
  <c r="D20" i="12"/>
  <c r="D25" i="12" s="1"/>
  <c r="D93" i="10"/>
  <c r="D98" i="10" s="1"/>
  <c r="E89" i="10"/>
  <c r="E78" i="10" s="1"/>
  <c r="F89" i="10"/>
  <c r="F78" i="10" s="1"/>
  <c r="F93" i="10" s="1"/>
  <c r="F98" i="10" s="1"/>
  <c r="E9" i="10"/>
  <c r="E25" i="12" l="1"/>
  <c r="E20" i="12"/>
  <c r="F25" i="12"/>
  <c r="F20" i="12"/>
  <c r="C9" i="2"/>
  <c r="C8" i="2"/>
  <c r="C7" i="2"/>
  <c r="E93" i="10"/>
  <c r="E98" i="10" s="1"/>
  <c r="F99" i="10"/>
  <c r="C10" i="2" l="1"/>
  <c r="E99" i="10"/>
  <c r="G10" i="5"/>
  <c r="G11" i="5" l="1"/>
  <c r="G6" i="5"/>
  <c r="G8" i="5"/>
  <c r="G9" i="5"/>
  <c r="G13" i="5"/>
  <c r="G12" i="5"/>
  <c r="C15" i="5"/>
  <c r="F15" i="5"/>
  <c r="E15" i="5"/>
  <c r="G14" i="5"/>
  <c r="G7" i="5"/>
  <c r="E17" i="2" l="1"/>
  <c r="D17" i="2"/>
  <c r="C17" i="2"/>
  <c r="F17" i="2" l="1"/>
  <c r="C16" i="2"/>
  <c r="D16" i="2"/>
  <c r="E16" i="2"/>
  <c r="E15" i="2"/>
  <c r="D15" i="2"/>
  <c r="C15" i="2"/>
  <c r="B10" i="2"/>
  <c r="D10" i="2"/>
  <c r="F10" i="2"/>
  <c r="H10" i="2"/>
  <c r="C18" i="2" l="1"/>
  <c r="E18" i="2"/>
  <c r="F16" i="2"/>
  <c r="D18" i="2"/>
  <c r="F15" i="2"/>
  <c r="E10" i="2"/>
  <c r="G10" i="2"/>
  <c r="I10" i="2"/>
  <c r="J10" i="2" s="1"/>
  <c r="F18" i="2" l="1"/>
  <c r="G15" i="5" l="1"/>
  <c r="B15" i="2" l="1"/>
  <c r="B17" i="2"/>
  <c r="B16" i="2" l="1"/>
  <c r="B18"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Prusia, Kayla@DSS</author>
  </authors>
  <commentList>
    <comment ref="H11" authorId="0" shapeId="0" xr:uid="{AC6ADE6D-44A2-47E6-9582-CF007E68064E}">
      <text>
        <r>
          <rPr>
            <sz val="11"/>
            <color theme="1"/>
            <rFont val="Century Gothic"/>
            <family val="2"/>
            <scheme val="minor"/>
          </rPr>
          <t xml:space="preserve">This column will automatically populate based on the amounts entered in columns B and C. The equation is as follows:
(Salary + Fringe) * Dedicated Staff * FTE
Example: One Administrative Assistant, $40,000 Salary, 50% fringe benefit rate, and .25 FTE
(40,000+20,000) * 1 * .25 = $15,000
</t>
        </r>
      </text>
    </comment>
  </commentList>
</comments>
</file>

<file path=xl/sharedStrings.xml><?xml version="1.0" encoding="utf-8"?>
<sst xmlns="http://schemas.openxmlformats.org/spreadsheetml/2006/main" count="421" uniqueCount="297">
  <si>
    <t xml:space="preserve">Line Item Instructions &amp; Document Maintenance Guidelines for Budgets and Invoices </t>
  </si>
  <si>
    <t>The following instructions describe allowable costs by line item along with documentation maintenance guidelines for purposes of fiscal reviews.  Budgets and invoices should only include costs necessary to plan, implement or evaluate the CEPP program.  All costs must be related to services that have been spefically described in the approved CFET Proposal.</t>
  </si>
  <si>
    <t>ALL APPLICABLE LINE ITEMS</t>
  </si>
  <si>
    <t xml:space="preserve">A CFET reimbursement is not intended to fund general operations of an organization; however, it can fund indirect and direct costs for planning, implementation, oversight, and evaluation of CEPP. Costs cannot be included in both the indirect line item and direct line items.  
Agencies must apply cost allocations (also known as prorations) to costs that serve both CEPP- and non-CEPP purposes, to ensure that CFET is charged only for CEPP purposes. As per the Subaward, providers must submit a Cost Allocation Plan to DEO in advance of its use. For most line items, providers may choose from a number of methodologies for proration, as long as the chosen approach described within the Cost Allocation Plan remains consistent throughout the federal fiscal year.  The ratio must be included in the Cost Allocation Table below the monthly invoice.  
The most common cost allocation methodologies are FTEs and/or client ratios. These ratios typically change each month, since staff time and client numbers vary. Agencies may wish to use agencywide or program-specific ratios of FTEs or clients: a best practice is to apply an agencywide ratio to shared costs within the entire agency, and a program-specific ratio to costs shared within a particular site or program. The selected ratio may be applied to all, some, or none of the expenses within a particular line item based on whether costs are exclusively CEPP program costs or shared costs.  Supportive services costs cannot be prorated. For more information on using the client ratio for Personnel, please see the Time Records section of the CEPP Provider Handbook.  For more information on claiming costs retroactively for clients on a pending status, please see the Handbook section on When Costs Can Be Billed.  </t>
  </si>
  <si>
    <r>
      <rPr>
        <b/>
        <i/>
        <sz val="11"/>
        <color theme="1"/>
        <rFont val="Century Gothic"/>
        <family val="2"/>
        <scheme val="minor"/>
      </rPr>
      <t xml:space="preserve">Cost Allocation Documentation: </t>
    </r>
    <r>
      <rPr>
        <sz val="11"/>
        <color rgb="FF000000"/>
        <rFont val="Calibri"/>
        <family val="2"/>
        <charset val="1"/>
      </rPr>
      <t xml:space="preserve"> Please enter the cost allocation information on the monthly table below each invoice, and maintain backup documentation on the basis for the proration each month.  For cost allocations using CEPP FTE to total FTE or CEPP clients to total clients, documentation should include staff names/positions/FTEs or CEPP client names that were counted for the numerator, along with the number of total FTEs or total clients that were used for the denominator.  Sample Client Ratio Documentation is available at  https://redfworkshop.org/la-county-cfet/.  Please also maintain records that distinguish costs that are prorated from those that are exclusive to CEPP. </t>
    </r>
  </si>
  <si>
    <t>PERSONNEL SALARY AND EMPLOYEE BENEFITS</t>
  </si>
  <si>
    <t xml:space="preserve">Please see the CEPP Provider Handbook section on Time Records and the Sample Time Records Workbook for more information on claiming salary and benefits.  Salary and benefit costs may only be charged for CEPP staff engaged in allowable activities (as defined in the CEPP Provider Handbook) who are listed in the approved CFET proposal budget narrative or are otherwise approved. Paid time off (vacation, holiday and sick leave) can be prorated and charged based on the ratio of hours spent on CEPP to total hours worked. </t>
  </si>
  <si>
    <t>Personnel Documentation: Salary information for all employees claimed in the invoice must be kept on file. The administrative office that converts hours worked into dollars charged shall maintain accounting records that substantiate the charges incurred and any prorated Paid Time Off (vacation, holidays and sick leave). Time records for each staff person included in the invoice (other than in indirect) must be kept on file and will be reviewed. 
Please see above for documentation for cost allocations for personnel.  For staff and volunteers using the Actual Hours method, attendance sheets for prorated events must be broken down by CEPP and non-CEPP enrollment to back up the proration percentage applied to that portion of staff time. 
If a new position is added to the invoice following approval of the provider’s contract budget, a record of an email to DEO regarding that position and CEPP duties must be kept on file. Funding sources for the new position must be included in the list within the approved CFET proposal or proposal revision.</t>
  </si>
  <si>
    <t>Employee benefits may include expenses such as statutory benefits, a comprehensive benefits package, or standard benefits (e.g., medical, dental, vision coverage, disability and accidental death insurance, and retirement benefits.) Non-standard benefits must be pre-approved by DEO.</t>
  </si>
  <si>
    <r>
      <rPr>
        <b/>
        <i/>
        <sz val="11"/>
        <color theme="1"/>
        <rFont val="Century Gothic"/>
        <family val="2"/>
        <scheme val="minor"/>
      </rPr>
      <t>Employee Benefits Documentation:</t>
    </r>
    <r>
      <rPr>
        <sz val="11"/>
        <color rgb="FF000000"/>
        <rFont val="Calibri"/>
        <family val="2"/>
        <charset val="1"/>
      </rPr>
      <t xml:space="preserve"> Please maintain a list of the employee benefits included during the year. All documentation must include the computation or accounting record of the actual costs of benefits for an individual employee, or the costs of benefits for all employees if a standard percentage applies. </t>
    </r>
  </si>
  <si>
    <t>INDIRECT ADMIN COSTS</t>
  </si>
  <si>
    <r>
      <t xml:space="preserve">Indirect costs may be charged at a federally approved indirect cost rate if an existing agreement is in place with a federal cognizant agency. If no agreement is in place and was not applied for in the past, the program may use a </t>
    </r>
    <r>
      <rPr>
        <i/>
        <sz val="11"/>
        <color theme="1"/>
        <rFont val="Century Gothic"/>
        <family val="2"/>
        <scheme val="minor"/>
      </rPr>
      <t>de minimis</t>
    </r>
    <r>
      <rPr>
        <sz val="11"/>
        <color rgb="FF000000"/>
        <rFont val="Calibri"/>
        <family val="2"/>
        <charset val="1"/>
      </rPr>
      <t xml:space="preserve"> rate of 10% of modified total direct costs. Please make sure the rate is calculated on the correct denominator using a consistent formula.  Please review the CEPP Provider Handbook section on Cost Allocations and Indirect Guidance for more information. </t>
    </r>
  </si>
  <si>
    <t>Indirect Costs Documentation: If indirect costs are charged based on a federally-negotiated indirect cost rate agreement, the existing agreement with a federal cognizant agency must be kept on file and provided to DEO whenever it is renewed. No documentation is needed for a de minimis rate but the rate should be justifiable during a fiscal review, if asked.</t>
  </si>
  <si>
    <t>SUBSIDIZED WAGES AND BENEFITS</t>
  </si>
  <si>
    <t xml:space="preserve">Subsidized wages and benefits may be charged for CEPP participants in transitional employment.  </t>
  </si>
  <si>
    <r>
      <rPr>
        <b/>
        <i/>
        <sz val="11"/>
        <color theme="1"/>
        <rFont val="Century Gothic"/>
        <family val="2"/>
        <scheme val="minor"/>
      </rPr>
      <t>Subsidized Wages and Benefits Documentation:</t>
    </r>
    <r>
      <rPr>
        <sz val="11"/>
        <color rgb="FF000000"/>
        <rFont val="Calibri"/>
        <family val="2"/>
        <charset val="1"/>
      </rPr>
      <t xml:space="preserve"> Salary or wage information for all CEPP participants claimed in the invoice must be kept on file. The administrative office that converts hours worked into dollars charged shall maintain accounting records that substantiate the charges incurred and any prorated Paid Time Off (vacation, holidays and sick leave). Time records for each CEPP participant included in the invoice must be kept on file and will be reviewed. Please maintain a list of the CEPP participant benefits included during the year. All documentation must include the computation or accounting record of the actual costs of benefits for an individual participant, or the costs of benefits for all participants if a standard percentage applies. </t>
    </r>
  </si>
  <si>
    <t>NON-CAPITAL EQUIPMENT AND SUPPLIES</t>
  </si>
  <si>
    <t xml:space="preserve">Non-Capital Equipment and Supplies include (a) direct, non-routine costs purchased solely for use by CEPP, such as program-specific computer software or brochure design, and (b) shared costs such as postage, copying, office supplies, costs of memberships in professional organizations, communications, licenses/permits, purchased services other than Subcontractors (please detail), software/web support, overnight mail, routine printing and duplication, repairs, and other costs of day-to-day CEPP business. Additionally, any equipment valued under $5,000 per unit, such as a computer, should be included in this line item.    Proration must be used for expenses that include non-CEPP purposes. </t>
  </si>
  <si>
    <r>
      <rPr>
        <b/>
        <i/>
        <sz val="11"/>
        <color theme="1"/>
        <rFont val="Century Gothic"/>
        <family val="2"/>
        <scheme val="minor"/>
      </rPr>
      <t xml:space="preserve">Non-Capital Equipment and Supplies Documentation: </t>
    </r>
    <r>
      <rPr>
        <sz val="11"/>
        <color rgb="FF000000"/>
        <rFont val="Calibri"/>
        <family val="2"/>
        <charset val="1"/>
      </rPr>
      <t xml:space="preserve">Documentation of all expenses (including vendor invoices, bills and receipts, etc.) must be made available for review. Equipment purchases with invoices over $5,000 but unit costs below $5,000 must ensure that the unit cost is listed in the invoice in order to not be counted as Capital Equipment. </t>
    </r>
  </si>
  <si>
    <t>TRAVEL</t>
  </si>
  <si>
    <t>Please only enter staff travel in this section; participant travel belongs in the Transportation Supportive Services line item.  Hotel, meal, travel and per diem expenses charged must not exceed the rates found in www.calhr.ca.gov/employees/Pages/travel-reimbursements.aspx. Travel that exceeds the standard rates and travel outside of California must be pre-approved. The purpose of all travel shall be to best accomplish the objectives of CEPP.  Please enter any proration used in a given month in the table below the invoice.</t>
  </si>
  <si>
    <r>
      <rPr>
        <b/>
        <i/>
        <sz val="11"/>
        <color theme="1"/>
        <rFont val="Century Gothic"/>
        <family val="2"/>
        <scheme val="minor"/>
      </rPr>
      <t xml:space="preserve">Travel Documentation: </t>
    </r>
    <r>
      <rPr>
        <sz val="11"/>
        <color rgb="FF000000"/>
        <rFont val="Calibri"/>
        <family val="2"/>
        <charset val="1"/>
      </rPr>
      <t xml:space="preserve">Documentation must include travel and per diem invoices, bills, or receipts, including mileage travel logs and travel claim receipts such as lodging receipts, etc. Additionally, all reimbursement expenses must include the signature of the supervisor and date, time, and purpose of travel. </t>
    </r>
  </si>
  <si>
    <t xml:space="preserve">BUILDING/SPACE   </t>
  </si>
  <si>
    <t>Do not use this line item if the indirect rate includes the cost of building/space. Otherwise, you may use the cost of rent, the amount to be booked in depreciation (for providers that have purchased property), or a standard rate (for public agencies only) as a base for calculating the cost of Building/Space. Depreciation divides the cost of the building over its useful life and can be translated into a monthly rate per square foot. 
Two methods below are allowable for calculating Building/Space costs specific to CEPP. You may use a combination of methods 1 and 2 if needed. Please do not count the same staff or space twice. Building/Space amounts will vary each month in method 2.
1. Actual square footage:  The cost per square foot per month for space that is used 100% of the time for CEPP may be fully claimed. 
2. Proration of square footage for shared space: For space that is used partially for CEPP, the cost per square foot must be prorated by a pre-approved cost allocation methodology such as FTEs.  To identify the square footage of a discreet space used by CEPP and other programs, include individual offices, hallways, restrooms and other common areas, but exclude classrooms, volunteer space, and storage space unless they are used by CEPP.  Use the table below each invoice for this method.</t>
  </si>
  <si>
    <r>
      <rPr>
        <b/>
        <i/>
        <sz val="11"/>
        <color theme="1"/>
        <rFont val="Century Gothic"/>
        <family val="2"/>
        <scheme val="minor"/>
      </rPr>
      <t>Building/Space Documentation:</t>
    </r>
    <r>
      <rPr>
        <sz val="11"/>
        <color rgb="FF000000"/>
        <rFont val="Calibri"/>
        <family val="2"/>
        <charset val="1"/>
      </rPr>
      <t xml:space="preserve"> Documentation of all Building/Space costs must include copies of rental/lease agreement and invoices or the amount booked in depreciation for space that is purchased, the depreciation methodology, the specific space of the square footage calculation, and the uses of the space (including whether the space is 100% CEPP if claimed as such).</t>
    </r>
  </si>
  <si>
    <t xml:space="preserve">EQUIPMENT AND OTHER CAPITAL   </t>
  </si>
  <si>
    <t>Equipment and Other Capital is defined as non-expendable, tangible personal property valued at more than $5,000 per item used to conduct eligible program activities. Equipment and Other Capital should have a useful life of more than one year. Review and approval of equipment acquisition is normally done at the time of budget preparation. Any equipment that has a per-unit cost under $5,000 (even if the total invoice is over $5,000) is considered a Non-Capital Equipment and Supplies line item. For more information on rules for Equipment and Other Capital, please see the OMB 2 CFR 200 Uniform Guidance, including §§200.12 Capital Assets, 200.20 Computing Devices, 200.48 General Purpose Equipment, 200.58 Information Technology Systems, 200.89 Special Purpose Equipment, and 200.94 Supplies.  Equipment must be purchased, tracked, distributed and disposed in accordance with federal regulations §200.313.  Equipment and Other Capital includes items such as photocopy machines, specialized cameras and other large electronics that must either be used exclusively for CEPP or appropriately prorated.</t>
  </si>
  <si>
    <r>
      <rPr>
        <b/>
        <i/>
        <sz val="11"/>
        <color theme="1"/>
        <rFont val="Century Gothic"/>
        <family val="2"/>
        <scheme val="minor"/>
      </rPr>
      <t>Equipment and Other Capital Documentation</t>
    </r>
    <r>
      <rPr>
        <sz val="11"/>
        <color rgb="FF000000"/>
        <rFont val="Calibri"/>
        <family val="2"/>
        <charset val="1"/>
      </rPr>
      <t xml:space="preserve">: Documentation must include invoices, bills, or receipts for all equipment expenses incurred for the period being reviewed. A provider purchasing capital equipment may have to provide the equipment’s make, model, serial number, etc. The provider must maintain an inventory record of equipment, with a physical inventory completed every two years. </t>
    </r>
  </si>
  <si>
    <t>SUBCONTRACTOR(S)</t>
  </si>
  <si>
    <t>Subcontractors must directly support the objectives of CEPP and charge an hourly rate.  Examples of Subcontractors include brochure designers, trainers, web designers, software programmers, and technical assistance consultants. Please enter any proration used in a given month in the table below the invoice.</t>
  </si>
  <si>
    <r>
      <rPr>
        <b/>
        <i/>
        <sz val="11"/>
        <color theme="1"/>
        <rFont val="Century Gothic"/>
        <family val="2"/>
        <scheme val="minor"/>
      </rPr>
      <t>Subcontractor(s) Documentation:</t>
    </r>
    <r>
      <rPr>
        <sz val="11"/>
        <color rgb="FF000000"/>
        <rFont val="Calibri"/>
        <family val="2"/>
        <charset val="1"/>
      </rPr>
      <t xml:space="preserve"> Documentation must include any consultant or subcontractor contracts or MOUs, as well as invoices, bills, or receipts that document consultant expenses for the period being reviewed. An hourly rate shall be included in invoices or in separate documentation. </t>
    </r>
  </si>
  <si>
    <t>MISCELLANEOUS</t>
  </si>
  <si>
    <t>Miscellaneous costs include any allowable costs not covered in the previous sections.  Please enter any proration used in a given month in the table below the invoice.</t>
  </si>
  <si>
    <r>
      <rPr>
        <b/>
        <i/>
        <sz val="11"/>
        <color theme="1"/>
        <rFont val="Century Gothic"/>
        <family val="2"/>
        <scheme val="minor"/>
      </rPr>
      <t xml:space="preserve">Miscellaneous Documentation: </t>
    </r>
    <r>
      <rPr>
        <sz val="11"/>
        <color rgb="FF000000"/>
        <rFont val="Calibri"/>
        <family val="2"/>
        <charset val="1"/>
      </rPr>
      <t xml:space="preserve">Documentation should include vendor invoices, bills, or receipts for all expenses. </t>
    </r>
  </si>
  <si>
    <t>SUPPORTIVE SERVICES</t>
  </si>
  <si>
    <t>Supportive services must be for the direct benefit of CEPP participants, be reasonable in cost, and be necessary to allow them to participate in CEPP or work. Examples of allowable transportation supportive services are bus passes, gas cards, and parking. Examples of allowable ancillary supportive services are uniforms, textbooks, fees, supplies, minor dental work, emergency housing, and background checks required for a job application. Please see the CEPP Provider Handbook Appendix on Supportive Services for more examples and rules about supportive services.  For additional questions about allowability, reasonableness, and necessity of specific supportive services, please contact DEO.  Invoiced transportation rates must not exceed the rates outlined in the Los Angeles Purchasing Policy &amp; Procedure Manual provided by the County’s Auditor.
Supportive services cannot be claimed unless they are included in your approved CFET Proposal, which may be modified each year. A best practice is to create a list of supportive services that are described in the CFET proposal each year and to only invoice supportive services included on that list.  
Care must be taken to ensure that supportive services for non-CFET participants are not billed to CFET.  Supportive services cannot be prorated.</t>
  </si>
  <si>
    <r>
      <rPr>
        <b/>
        <i/>
        <sz val="11"/>
        <color theme="1"/>
        <rFont val="Century Gothic"/>
        <family val="2"/>
        <scheme val="minor"/>
      </rPr>
      <t xml:space="preserve">Supportive Services Documentation: </t>
    </r>
    <r>
      <rPr>
        <sz val="11"/>
        <color rgb="FF000000"/>
        <rFont val="Calibri"/>
        <family val="2"/>
        <charset val="1"/>
      </rPr>
      <t xml:space="preserve"> Receipts for supportive services must be retained on site and costs must be traceable to individual participants, to ensure that the federal government is not being charged for supportive services to clients not in CEPP. If supportive services are purchased in bulk, their disbursement to CEPP participants must be traceable. Please see the CEPP Handbook Appendix on Supportive Services for more information on documentation.  </t>
    </r>
  </si>
  <si>
    <r>
      <t>Template revised:</t>
    </r>
    <r>
      <rPr>
        <i/>
        <sz val="10"/>
        <color rgb="FFFF0000"/>
        <rFont val="Century Gothic"/>
        <family val="2"/>
        <scheme val="minor"/>
      </rPr>
      <t xml:space="preserve"> 4/9/21</t>
    </r>
  </si>
  <si>
    <t>Skill Up Los Angeles</t>
  </si>
  <si>
    <t>ANNUAL BUDGET</t>
  </si>
  <si>
    <t>Service Provider:</t>
  </si>
  <si>
    <t xml:space="preserve">County: </t>
  </si>
  <si>
    <t xml:space="preserve">Fed. Fiscal Year (FFY): </t>
  </si>
  <si>
    <t>Note:  Only enter information into the cream-colored cells.</t>
  </si>
  <si>
    <t>A</t>
  </si>
  <si>
    <t>B</t>
  </si>
  <si>
    <t>C</t>
  </si>
  <si>
    <t>D</t>
  </si>
  <si>
    <t>E</t>
  </si>
  <si>
    <t>F</t>
  </si>
  <si>
    <t>LINE ITEMS</t>
  </si>
  <si>
    <t>ANNUAL SALARY OR WAGES</t>
  </si>
  <si>
    <t>% FTE ON CEPP</t>
  </si>
  <si>
    <t>TOTAL ANNUAL BUDGET</t>
  </si>
  <si>
    <t xml:space="preserve">FEDERAL SHARE (50%) BUDGET </t>
  </si>
  <si>
    <t>CFET REIMBURSEMENT (45%) BUDGET</t>
  </si>
  <si>
    <t>SALARIES, FRINGE BENEFITS AND INDIRECT</t>
  </si>
  <si>
    <r>
      <t xml:space="preserve">Personnel Salaries/Wages </t>
    </r>
    <r>
      <rPr>
        <sz val="11"/>
        <rFont val="Arial"/>
        <family val="2"/>
      </rPr>
      <t>(list position titles below)</t>
    </r>
  </si>
  <si>
    <t>Supervisors</t>
  </si>
  <si>
    <t>Senior Operations Manager</t>
  </si>
  <si>
    <t>Operations Coordinator</t>
  </si>
  <si>
    <t>VP, Strategy &amp; External Relations</t>
  </si>
  <si>
    <t>Data &amp; Grants Manager</t>
  </si>
  <si>
    <t>Data &amp; Grants Adminstrator</t>
  </si>
  <si>
    <t>Director of Policy &amp; Government Relations</t>
  </si>
  <si>
    <t>Fringe Benefits</t>
  </si>
  <si>
    <t>Percentage</t>
  </si>
  <si>
    <t>Subtotal Personnel Salaries and Employee Benefits</t>
  </si>
  <si>
    <r>
      <rPr>
        <b/>
        <sz val="11"/>
        <rFont val="Arial"/>
        <family val="2"/>
      </rPr>
      <t xml:space="preserve">Indirect Admin Costs </t>
    </r>
    <r>
      <rPr>
        <sz val="11"/>
        <rFont val="Arial"/>
        <family val="2"/>
      </rPr>
      <t>(formula defaults to de minimis; revise as necessary)</t>
    </r>
  </si>
  <si>
    <t>Subsidized Wages and Fringe Benefits</t>
  </si>
  <si>
    <t>OTHER PROGRAM COSTS</t>
  </si>
  <si>
    <r>
      <t xml:space="preserve">Non-Capital Equipment/Supplies </t>
    </r>
    <r>
      <rPr>
        <sz val="11"/>
        <rFont val="Arial"/>
        <family val="2"/>
      </rPr>
      <t>(list types below)</t>
    </r>
  </si>
  <si>
    <t>Client Communication</t>
  </si>
  <si>
    <t>Cell Phone-Supervisors</t>
  </si>
  <si>
    <t>Travel</t>
  </si>
  <si>
    <t>Building/Space</t>
  </si>
  <si>
    <t>Equipment &amp; Other Capital Expenditures</t>
  </si>
  <si>
    <t>Subcontractors</t>
  </si>
  <si>
    <t>Miscellaneous</t>
  </si>
  <si>
    <t>Subtotal Salaries/Fringe and other Program Costs (Lines 1 thru 9)</t>
  </si>
  <si>
    <t>Dependent Care</t>
  </si>
  <si>
    <t>Transportation</t>
  </si>
  <si>
    <t>Ancillary</t>
  </si>
  <si>
    <t>Total</t>
  </si>
  <si>
    <t>Percentage of total costs</t>
  </si>
  <si>
    <t>Skill Up Los Angeles Budget Narrative</t>
  </si>
  <si>
    <r>
      <t>Personnel -</t>
    </r>
    <r>
      <rPr>
        <i/>
        <sz val="10"/>
        <color rgb="FF000000"/>
        <rFont val="Arial"/>
        <family val="2"/>
        <charset val="1"/>
      </rPr>
      <t xml:space="preserve"> Please provide information below for each position listed in the budget</t>
    </r>
  </si>
  <si>
    <t>Position Title</t>
  </si>
  <si>
    <t>Description of Position Role in Skill Up Los Angeles</t>
  </si>
  <si>
    <t>Data &amp; Grants Administrator</t>
  </si>
  <si>
    <t>Administrator in charge of Client eligibility tracking, data tracking, reporting of Skill Up LA eligible clients, liasion with lead (LA Co. DEO)</t>
  </si>
  <si>
    <t>Data/Program Lead in Skill Up LA Skill Up, oversight of Federal Regulations, meetings with oversight entities</t>
  </si>
  <si>
    <t>Director of Policy and Government Relations</t>
  </si>
  <si>
    <t>Oversee the administration, reporting, and programmatic compliance for the range of activities associated with the Skill Up grant</t>
  </si>
  <si>
    <t>Provide guidance for day to day needs of field team using independent judgement, Deliver difficult feedback to transitional employees in professional manner, Support personnel processes, including making disciplinary action decisions and working with Human Resources to ensure all policies are followed, Balance the needs of social enterprise workforce and customers, supervise contract leads</t>
  </si>
  <si>
    <t>Supervisor</t>
  </si>
  <si>
    <t xml:space="preserve">Communicate with customers, employees, stakeholders, business owners, property owners, residents, pedestrians with tact and diplomacy, Handle all requests and complaints in an immediate and professional manner, Supervise CE workers on a daily basis to ensure that the scope of work is being executed in a professional and timely manner, Conduct briefings and trainings on job duties, proper equipment use, safety, and other pertinent areas, Train employees on job duties, proper uniform, equipment, and other pertinent areas, Support the CE worker transition program and assist with the implementation of the program, Act as a mentor to CE workers by coaching and recognizing them on their performance with consistent write ups and evaluations.
</t>
  </si>
  <si>
    <t>The Senior Operations Manager is responsible for the day-to-day operations of multiple work crew contracts. Working closely with both internal and cross-departmental staff, this position is both an operations role (managing customer relationships, supervising staff on the road, coordinating contract needs, etc.) and a programmatic / direct service role (providing on the job feedback, mentoring Roads Supervisors and client workers, developing and delivering training).</t>
  </si>
  <si>
    <t>V.P., Strategy and External Relations</t>
  </si>
  <si>
    <t>Responsible for overseeing the development, management and execution of strategies to succesfully implement the Skill Up LA program.</t>
  </si>
  <si>
    <t xml:space="preserve">Fringe Benefits - Indicate your organization's fringe benefits rate (excluding any Skill Up Los Angeles participants receiving subsidized wages and benefits) and the benefits included within the rate. </t>
  </si>
  <si>
    <t>Fringe Benefit Costs include Employer Liability of State and Federal Taxes (FICA/SUI/Unemployment/CA ETT) as well as Health Benefits (Vision, Dental, Medical) and Worker's Comp Costs. 
These costs are estimated at 22% annual average based on historical records, current tax law, and current benefit costs averaged</t>
  </si>
  <si>
    <r>
      <t>Indirect</t>
    </r>
    <r>
      <rPr>
        <sz val="10"/>
        <color theme="1"/>
        <rFont val="Arial"/>
        <family val="2"/>
      </rPr>
      <t xml:space="preserve"> - </t>
    </r>
    <r>
      <rPr>
        <i/>
        <sz val="10"/>
        <color theme="1"/>
        <rFont val="Arial"/>
        <family val="2"/>
      </rPr>
      <t>Indicate your organization's indirect cost rate and method of calculation and whether the rate is a federally-negotiated indirect cost rate, the De Minimis rate, or a rate determined by the county. Describe the costs that are included within the indirect rate.</t>
    </r>
  </si>
  <si>
    <t>Chrysalis does not currently have a negotiated Federal Indirect Cost Rate and uses the Federal de minimis rate of 10% of Modified Total Direct Costs.</t>
  </si>
  <si>
    <r>
      <t>Subsidized Wages and Benefits</t>
    </r>
    <r>
      <rPr>
        <sz val="10"/>
        <color theme="1"/>
        <rFont val="Arial"/>
        <family val="2"/>
      </rPr>
      <t xml:space="preserve"> - </t>
    </r>
    <r>
      <rPr>
        <i/>
        <sz val="10"/>
        <color theme="1"/>
        <rFont val="Arial"/>
        <family val="2"/>
      </rPr>
      <t>Indicate your organization's calculations for subsidized wages, including the average wage per hour or other time period, benefits rate (and which benefits are included), the average number of hours per participant, and the number of participants. Describe the costs that are included within the benefits rate.</t>
    </r>
  </si>
  <si>
    <r>
      <t>Non-Capital Equipment/Supplies</t>
    </r>
    <r>
      <rPr>
        <sz val="10"/>
        <color theme="1"/>
        <rFont val="Arial"/>
        <family val="2"/>
      </rPr>
      <t xml:space="preserve"> - </t>
    </r>
    <r>
      <rPr>
        <i/>
        <sz val="10"/>
        <color theme="1"/>
        <rFont val="Arial"/>
        <family val="2"/>
      </rPr>
      <t xml:space="preserve">List each type of expense and the calculations used to develop the budget. </t>
    </r>
  </si>
  <si>
    <t>A. Direct:</t>
  </si>
  <si>
    <t xml:space="preserve">Supplies - </t>
  </si>
  <si>
    <t>Mailing  -</t>
  </si>
  <si>
    <t xml:space="preserve">Printing - </t>
  </si>
  <si>
    <t>D. Cost-Allocated:</t>
  </si>
  <si>
    <t xml:space="preserve">Postage - </t>
  </si>
  <si>
    <t xml:space="preserve">Telephone - </t>
  </si>
  <si>
    <t xml:space="preserve">Client Communication - </t>
  </si>
  <si>
    <r>
      <t xml:space="preserve"> Travel - </t>
    </r>
    <r>
      <rPr>
        <i/>
        <sz val="10"/>
        <color theme="1"/>
        <rFont val="Arial"/>
        <family val="2"/>
      </rPr>
      <t>Describe the type of travel that is anticipated and show the calculations used to develop the budget (for example, mileage @ X trips averaging X miles x $X per mile; rental car &amp; per diem @ $X; lodging @ $X per trip x X trips).</t>
    </r>
    <r>
      <rPr>
        <b/>
        <sz val="10"/>
        <color theme="1"/>
        <rFont val="Arial"/>
        <family val="2"/>
      </rPr>
      <t xml:space="preserve"> </t>
    </r>
    <r>
      <rPr>
        <i/>
        <sz val="10"/>
        <color theme="1"/>
        <rFont val="Arial"/>
        <family val="2"/>
      </rPr>
      <t xml:space="preserve"> Describe the purpose and frequency of staff travel. </t>
    </r>
  </si>
  <si>
    <r>
      <t xml:space="preserve">Building/Space </t>
    </r>
    <r>
      <rPr>
        <sz val="10"/>
        <color theme="1"/>
        <rFont val="Arial"/>
        <family val="2"/>
      </rPr>
      <t xml:space="preserve">- </t>
    </r>
    <r>
      <rPr>
        <i/>
        <sz val="10"/>
        <color theme="1"/>
        <rFont val="Arial"/>
        <family val="2"/>
      </rPr>
      <t>Describe the method used to calculate facilities costs if the building/space calculator tab is not used.</t>
    </r>
  </si>
  <si>
    <t>Equipment and Other Capital - Please contact DEO if you wish to include any equipment costs.</t>
  </si>
  <si>
    <t>Subcontractor(s) - Describe how the subcontractor costs related to Skill Up Los Angeles.</t>
  </si>
  <si>
    <t>Miscellaneous - Describe how the miscellaneous costs relate to Skill Up Los Angeles.</t>
  </si>
  <si>
    <t>Materials budgeted are non-programmatic client resources given to CE Transitional Staff and might include future printed materials regarding Skill Up Los Angeles program requirements and additional resources.</t>
  </si>
  <si>
    <t>Supportive Services - Provide a brief description (1-2 sentences) of Supportive Services costs. Details must be included in the Skill Up LA Proposal.</t>
  </si>
  <si>
    <t>Type</t>
  </si>
  <si>
    <t>All Costs Other than Supportive Services</t>
  </si>
  <si>
    <t>Transportation Supportive Services</t>
  </si>
  <si>
    <t>Ancillary Supportive Services</t>
  </si>
  <si>
    <t>Component Costs</t>
  </si>
  <si>
    <t>Please enter information into cream-colored cells only.</t>
  </si>
  <si>
    <r>
      <t>Costs Per Component Per Year</t>
    </r>
    <r>
      <rPr>
        <sz val="10"/>
        <color rgb="FF000000"/>
        <rFont val="Arial"/>
        <family val="2"/>
      </rPr>
      <t xml:space="preserve">- </t>
    </r>
    <r>
      <rPr>
        <i/>
        <sz val="10"/>
        <color rgb="FF000000"/>
        <rFont val="Arial"/>
        <family val="2"/>
      </rPr>
      <t xml:space="preserve">Indicate the % of your annual budget that is to be spent on each component or supportive service.  Make sure that the total percentages in each cream-colored section add up to 100%.   </t>
    </r>
    <r>
      <rPr>
        <b/>
        <sz val="10"/>
        <color rgb="FF000000"/>
        <rFont val="Arial"/>
        <family val="2"/>
      </rPr>
      <t>While administration, orientation, intake, assessment, and case management can be conducted outside of a specific component, please include all these costs within the components listed in the rows.  The column "costs other than supportive services" refers to the budget template costs subtotal of lines 1-9.</t>
    </r>
  </si>
  <si>
    <t>Costs Other Than Supportive Services</t>
  </si>
  <si>
    <t>Costs for Dependent Care Supportive Services</t>
  </si>
  <si>
    <t>Costs for Transportation Supportive Services</t>
  </si>
  <si>
    <t>Costs for Ancillary Supportive Services</t>
  </si>
  <si>
    <t>Total Costs</t>
  </si>
  <si>
    <t>Component budget as % of total</t>
  </si>
  <si>
    <t>Cost per component per year</t>
  </si>
  <si>
    <t>Work Experience</t>
  </si>
  <si>
    <t>Supervised Job Search</t>
  </si>
  <si>
    <t>Job Retention</t>
  </si>
  <si>
    <t>Costs Per Component Per Month</t>
  </si>
  <si>
    <t>Costs Other than Supportive Svcs</t>
  </si>
  <si>
    <t>Dependent Care Costs</t>
  </si>
  <si>
    <t xml:space="preserve">Transportation Costs </t>
  </si>
  <si>
    <t xml:space="preserve">Ancillary Costs </t>
  </si>
  <si>
    <t>Total Support Svcs/Month</t>
  </si>
  <si>
    <r>
      <rPr>
        <b/>
        <sz val="11"/>
        <color theme="1"/>
        <rFont val="Century Gothic"/>
        <family val="2"/>
        <scheme val="minor"/>
      </rPr>
      <t>Square footage</t>
    </r>
    <r>
      <rPr>
        <sz val="11"/>
        <color rgb="FF000000"/>
        <rFont val="Calibri"/>
        <family val="2"/>
        <charset val="1"/>
      </rPr>
      <t xml:space="preserve"> (sq ft) of selected building/space  </t>
    </r>
  </si>
  <si>
    <r>
      <rPr>
        <b/>
        <sz val="11"/>
        <color theme="1"/>
        <rFont val="Century Gothic"/>
        <family val="2"/>
        <scheme val="minor"/>
      </rPr>
      <t>Full rent or amount booked in depreciation per year</t>
    </r>
    <r>
      <rPr>
        <sz val="11"/>
        <color rgb="FF000000"/>
        <rFont val="Calibri"/>
        <family val="2"/>
        <charset val="1"/>
      </rPr>
      <t xml:space="preserve">  (modify if costs change during the FFY)</t>
    </r>
  </si>
  <si>
    <t>Cost per sq ft</t>
  </si>
  <si>
    <t xml:space="preserve">Rent or amount booked in depreciation after exclusions </t>
  </si>
  <si>
    <t>Sr.Operations Manager</t>
  </si>
  <si>
    <t>Director of Finance and Controller</t>
  </si>
  <si>
    <t>Grants &amp; Contracts Manager</t>
  </si>
  <si>
    <t>Staff Accountant</t>
  </si>
  <si>
    <t>Grants Analyst</t>
  </si>
  <si>
    <t>Training &amp; Career Development Manager</t>
  </si>
  <si>
    <t>The Director of Finance and Controller position will be Fiscal lead in Skill Up LA , oversight of Federal Regulations and meetings with oversight entities (DPSS/DEO).</t>
  </si>
  <si>
    <t>Oversight of CFET Skill Up tracking, statistics, and request reporting, compliance with federal regulations</t>
  </si>
  <si>
    <t>Rental costs as delineated in the Building/Space Calculation tool and is based on square footage of the LA county offices including Downtown LA, Santa Monica and San Fernando Valley and the monthly rental for those facilities based on the client ratio. The assumption is an average client ratio of 28%.</t>
  </si>
  <si>
    <t>Subcontractors will be trainers who deliver classroom instruction related to pathway certificates and credentials</t>
  </si>
  <si>
    <t>Supportive Services-Ancillary: Chrysalis Ancillary supportive services an average of $100 for workclothes and boots for clients joining the transitional employment services, funding for drug testing and fees, up to actual costs but budgeted at $45 per client, and $55 for workbooks and other materials requested though Material Needs Funding Requests.
Support services reduced by factor of 35% to account for clients not requiring services, or services paid through in-kind donations.</t>
  </si>
  <si>
    <t>The Training and Career Development Manager arranges on-site trainings and certification courses for participants. They also work with our employer partners to ensure our training offerings align with employer needs, and partner with our Business Development team to help clients find permanent employment with employer partners. </t>
  </si>
  <si>
    <t>Training and Career Development Manager</t>
  </si>
  <si>
    <t>The Staff Accountant will be responsible for maintaining Skill Up general ledger reports and ensuring allocations are accurately recorded in the accounting system.</t>
  </si>
  <si>
    <t>Ensure accurate, timely, and efficient management of all contracts and grants which includes reviewing awards and correspondence with granting entities, tracking payments, producing fiscal reports, and monitoring contract &amp; grant activities.</t>
  </si>
  <si>
    <t>Senior Data &amp; Grants Adminstrator</t>
  </si>
  <si>
    <t>The subsidized wages and fringe benefits total is derived from a projected estimate of 635 Skill Up LA clients in our Transitional Employment Program through our Social Enterprise Business Lines, paid at a maximum hourly rate of $19 (depending on work assignment) and a maximum of 255 hours per participant. These costs are based on 2023 data. (635*$19*255hrs= $3,076,575 subsidized wages) + ($199,399.20 participant's workers compensation) + ($263,047.16 payroll tax costs) = $3,539,021 subsidized wages &amp; fringe benefits
Cost breakdown per budget will depend on client, referral process, and availability.
Costs include average of 22% costs for Empoyer Paid taxes and Workers Compensation Insurance. No additional benefits are included.</t>
  </si>
  <si>
    <r>
      <t xml:space="preserve">Cost allocation ratio </t>
    </r>
    <r>
      <rPr>
        <sz val="11"/>
        <color theme="1"/>
        <rFont val="Century Gothic"/>
        <family val="2"/>
        <scheme val="minor"/>
      </rPr>
      <t>(e.g., SULA staff to total staff or SULA clients to total clients)</t>
    </r>
  </si>
  <si>
    <t>Job Title</t>
  </si>
  <si>
    <t xml:space="preserve">Salary </t>
  </si>
  <si>
    <t xml:space="preserve">Fringe Benefit </t>
  </si>
  <si>
    <t xml:space="preserve"># of Staff </t>
  </si>
  <si>
    <t>Full Time Equivalent (FTE)</t>
  </si>
  <si>
    <t>Total Salary</t>
  </si>
  <si>
    <t>Total Fringe Benefits</t>
  </si>
  <si>
    <t>Example:  Vocational Counselor</t>
  </si>
  <si>
    <t> </t>
  </si>
  <si>
    <r>
      <t xml:space="preserve">Instructions:  TABLE II
Job Title: </t>
    </r>
    <r>
      <rPr>
        <sz val="14"/>
        <color rgb="FF000000"/>
        <rFont val="Arial"/>
        <family val="2"/>
      </rPr>
      <t xml:space="preserve"> Enter the full job title from </t>
    </r>
    <r>
      <rPr>
        <b/>
        <sz val="14"/>
        <color rgb="FF000000"/>
        <rFont val="Arial"/>
        <family val="2"/>
      </rPr>
      <t>TABLE I Column A</t>
    </r>
    <r>
      <rPr>
        <sz val="14"/>
        <color rgb="FF000000"/>
        <rFont val="Arial"/>
        <family val="2"/>
      </rPr>
      <t xml:space="preserve">, do </t>
    </r>
    <r>
      <rPr>
        <u/>
        <sz val="14"/>
        <color rgb="FF000000"/>
        <rFont val="Arial"/>
        <family val="2"/>
      </rPr>
      <t>not</t>
    </r>
    <r>
      <rPr>
        <sz val="14"/>
        <color rgb="FF000000"/>
        <rFont val="Arial"/>
        <family val="2"/>
      </rPr>
      <t xml:space="preserve"> use acronyms. </t>
    </r>
    <r>
      <rPr>
        <b/>
        <sz val="14"/>
        <color rgb="FF000000"/>
        <rFont val="Arial"/>
        <family val="2"/>
      </rPr>
      <t xml:space="preserve">
Description of Duties:</t>
    </r>
    <r>
      <rPr>
        <sz val="14"/>
        <color rgb="FF000000"/>
        <rFont val="Arial"/>
        <family val="2"/>
      </rPr>
      <t xml:space="preserve">  Describe the duties the individual performs in relation to the E&amp;T Program. </t>
    </r>
    <r>
      <rPr>
        <b/>
        <sz val="14"/>
        <color rgb="FF000000"/>
        <rFont val="Arial"/>
        <family val="2"/>
      </rPr>
      <t xml:space="preserve">
</t>
    </r>
    <r>
      <rPr>
        <b/>
        <sz val="14"/>
        <color rgb="FFFF0000"/>
        <rFont val="Arial"/>
        <family val="2"/>
      </rPr>
      <t xml:space="preserve">*NOTE: Certification functions for CalFresh </t>
    </r>
    <r>
      <rPr>
        <b/>
        <u/>
        <sz val="14"/>
        <color rgb="FFFF0000"/>
        <rFont val="Arial"/>
        <family val="2"/>
      </rPr>
      <t>cannot</t>
    </r>
    <r>
      <rPr>
        <b/>
        <sz val="14"/>
        <color rgb="FFFF0000"/>
        <rFont val="Arial"/>
        <family val="2"/>
      </rPr>
      <t xml:space="preserve"> be charged to E&amp;T.</t>
    </r>
    <r>
      <rPr>
        <b/>
        <sz val="14"/>
        <color rgb="FF000000"/>
        <rFont val="Arial"/>
        <family val="2"/>
      </rPr>
      <t xml:space="preserve">
</t>
    </r>
    <r>
      <rPr>
        <b/>
        <sz val="14"/>
        <color rgb="FFFF0000"/>
        <rFont val="Arial"/>
        <family val="2"/>
      </rPr>
      <t>*NOTE: Remove Example</t>
    </r>
  </si>
  <si>
    <t>Example: Vocational Counselor</t>
  </si>
  <si>
    <t>Example:  Facilitate E&amp;T Orientation, Conduct Employability assessments, Monitor E&amp;T participant component progress</t>
  </si>
  <si>
    <t>Table III: Administrative Costs Descriptions &amp; Funding</t>
  </si>
  <si>
    <t>1. Salaries &amp; Wages</t>
  </si>
  <si>
    <t>2. Fringe Benefits</t>
  </si>
  <si>
    <t>3. Indirect Costs</t>
  </si>
  <si>
    <t>4. Participant Wage Costs</t>
  </si>
  <si>
    <t>5. Non-capital Equipment and Supplies</t>
  </si>
  <si>
    <t>6. Travel and Staff Training</t>
  </si>
  <si>
    <t>7. Building Space</t>
  </si>
  <si>
    <t>8. Equipment and Other Capital Expenditures</t>
  </si>
  <si>
    <t>9. Subcontractor</t>
  </si>
  <si>
    <t>10. Miscellaneous</t>
  </si>
  <si>
    <t>Linked from Table 1: Total Salary</t>
  </si>
  <si>
    <t>Description of Skill Up Los Angeles Specific Duties</t>
  </si>
  <si>
    <t>Description of Support Services Offered</t>
  </si>
  <si>
    <t>Support Services</t>
  </si>
  <si>
    <t>Table I: SULA Provider Staff Salary and Fringe Costs</t>
  </si>
  <si>
    <t>Table II: SULA Provider Staff Job Duties</t>
  </si>
  <si>
    <t>Table IV:  Support Services Costs</t>
  </si>
  <si>
    <t>Annual Budgeted Costs</t>
  </si>
  <si>
    <t>Description of Allowable Costs per Line Item</t>
  </si>
  <si>
    <t>Linked from Build Space Calculator</t>
  </si>
  <si>
    <t>CATEGORY</t>
  </si>
  <si>
    <t>ANNUAL BUDGET (100%)</t>
  </si>
  <si>
    <t>STAFF SALARIES AND FRINGE BENEFITS</t>
  </si>
  <si>
    <t>Personnel Salaries &amp; Employee Benefits</t>
  </si>
  <si>
    <t>Indirect Admin Costs</t>
  </si>
  <si>
    <t>PARTICIPANT SALARIES</t>
  </si>
  <si>
    <t>Subsidized Wages</t>
  </si>
  <si>
    <t>Non-Capital Equipment and Supplies</t>
  </si>
  <si>
    <t>Equipment and Other Capital</t>
  </si>
  <si>
    <t>Subcontractor(s)</t>
  </si>
  <si>
    <t>11.  Dependent Care</t>
  </si>
  <si>
    <t>12.  Transportation</t>
  </si>
  <si>
    <t>13.  Ancillary</t>
  </si>
  <si>
    <t>1+2</t>
  </si>
  <si>
    <t>FEDERAL SHARE (50%)</t>
  </si>
  <si>
    <t>SULA REIMBURSEMENT (45%)</t>
  </si>
  <si>
    <t>SULA Administrative Costs</t>
  </si>
  <si>
    <t>SULA Provider</t>
  </si>
  <si>
    <t>Federal Fiscal Year</t>
  </si>
  <si>
    <r>
      <rPr>
        <b/>
        <sz val="16"/>
        <color rgb="FF000000"/>
        <rFont val="Calibri"/>
        <family val="2"/>
      </rPr>
      <t xml:space="preserve">Note: </t>
    </r>
    <r>
      <rPr>
        <sz val="16"/>
        <color rgb="FF000000"/>
        <rFont val="Calibri"/>
        <family val="2"/>
      </rPr>
      <t>Budget below is populated automatically from the Budget Narrative Tab</t>
    </r>
  </si>
  <si>
    <t>A. SULA Budget Narrative</t>
  </si>
  <si>
    <r>
      <rPr>
        <b/>
        <sz val="11"/>
        <color theme="1"/>
        <rFont val="Century Gothic"/>
        <family val="2"/>
        <scheme val="minor"/>
      </rPr>
      <t>Unallowed sq ft</t>
    </r>
    <r>
      <rPr>
        <sz val="11"/>
        <color rgb="FF000000"/>
        <rFont val="Calibri"/>
        <family val="2"/>
        <charset val="1"/>
      </rPr>
      <t xml:space="preserve"> to exclude (exclude only classrooms, volunteer space and storage areas if not used by SULA staff or clients)</t>
    </r>
  </si>
  <si>
    <t>C: BUILDING/SPACE CALCULATION TOOL</t>
  </si>
  <si>
    <t xml:space="preserve">FFY Allowable Building/Space costs </t>
  </si>
  <si>
    <t>Dependent Care Support Services</t>
  </si>
  <si>
    <t>Part I: Program Information</t>
  </si>
  <si>
    <t>Part II: Wage Cost Calculations</t>
  </si>
  <si>
    <t>Part III:  Other Costs</t>
  </si>
  <si>
    <t>Provider Name</t>
  </si>
  <si>
    <t>SWBL Activity</t>
  </si>
  <si>
    <t>Industry</t>
  </si>
  <si>
    <t>Activity Length</t>
  </si>
  <si>
    <t>Employer of Record</t>
  </si>
  <si>
    <t>Curriculum Consultation:</t>
  </si>
  <si>
    <t>Curriculum Training Objectives:</t>
  </si>
  <si>
    <t>Training Objectives Communicated</t>
  </si>
  <si>
    <t>Training Progression Communicated</t>
  </si>
  <si>
    <t>Projected # of Participants</t>
  </si>
  <si>
    <t>Hourly Wage Rate</t>
  </si>
  <si>
    <t>Total # of Hours per Participant</t>
  </si>
  <si>
    <t>Workers' Compensation Costs</t>
  </si>
  <si>
    <t>Payroll Tax Costs</t>
  </si>
  <si>
    <t>Internship</t>
  </si>
  <si>
    <t>Construction</t>
  </si>
  <si>
    <t>Up to 6 months</t>
  </si>
  <si>
    <t>Worksite Employer</t>
  </si>
  <si>
    <t>Yes</t>
  </si>
  <si>
    <t>Totals</t>
  </si>
  <si>
    <t>B. Subsidized Work-based Learning Tool</t>
  </si>
  <si>
    <t>Total Participant Wages</t>
  </si>
  <si>
    <t xml:space="preserve">Linked From SWBL Calculator. = Expected Wages+Worker's Comp Ins.+Payroll Tax </t>
  </si>
  <si>
    <t xml:space="preserve">Estimated Wages </t>
  </si>
  <si>
    <t>Note: Use this tool to calculate Building/Space, if costs are not already included in Indirect line item.  Please enter information into cream-colored cells.</t>
  </si>
  <si>
    <t>Supplies - Direct Program</t>
  </si>
  <si>
    <t xml:space="preserve">Mailing </t>
  </si>
  <si>
    <t>Printing - Mailers</t>
  </si>
  <si>
    <t>Printing - Large Format - CFET Information</t>
  </si>
  <si>
    <t>Telephone - CE</t>
  </si>
  <si>
    <t>F. Component Cost</t>
  </si>
  <si>
    <t>Supverised Job Search</t>
  </si>
  <si>
    <t>Cost</t>
  </si>
  <si>
    <t>% of Budgeted Costs</t>
  </si>
  <si>
    <t>Subsidized Work Based Learning</t>
  </si>
  <si>
    <t>Education</t>
  </si>
  <si>
    <t>% of Budgeted Cost</t>
  </si>
  <si>
    <t>Total Admin Costs per Component</t>
  </si>
  <si>
    <t>Total Support Service Cost per Component</t>
  </si>
  <si>
    <t>Total Admin Costs + Participant Wages</t>
  </si>
  <si>
    <t>TOTAL BUDGETED COSTS</t>
  </si>
  <si>
    <t>ADMIN + PARTICIPANT WAGES</t>
  </si>
  <si>
    <t>TOTAL %</t>
  </si>
  <si>
    <t xml:space="preserve">D. Non-Federal Funding Sources by Type and Amount </t>
  </si>
  <si>
    <t>E. SULA Overall Budget</t>
  </si>
  <si>
    <r>
      <t xml:space="preserve">Instructions:
</t>
    </r>
    <r>
      <rPr>
        <sz val="16"/>
        <color rgb="FF000000"/>
        <rFont val="Calibri"/>
        <family val="2"/>
      </rPr>
      <t>Enter the estimated % of cost associated per budget line for each SULA Component offered to participants. The sum of percents per row must equal 100%.</t>
    </r>
    <r>
      <rPr>
        <b/>
        <u/>
        <sz val="16"/>
        <color rgb="FF000000"/>
        <rFont val="Calibri"/>
        <family val="2"/>
      </rPr>
      <t xml:space="preserve">
</t>
    </r>
    <r>
      <rPr>
        <b/>
        <u/>
        <sz val="16"/>
        <color rgb="FFFF0000"/>
        <rFont val="Calibri"/>
        <family val="2"/>
      </rPr>
      <t xml:space="preserve">NOTE: </t>
    </r>
    <r>
      <rPr>
        <sz val="16"/>
        <color rgb="FFFF0000"/>
        <rFont val="Calibri"/>
        <family val="2"/>
      </rPr>
      <t>Participant wages are not included in the component cost breakdown since they are solely associated with the Subsidized Work Based Learning component.</t>
    </r>
  </si>
  <si>
    <t>Total Non-Federal Funds</t>
  </si>
  <si>
    <t>Name of Non-Federal Funding Secured (be specific if possible)</t>
  </si>
  <si>
    <r>
      <t>Non-Federal Funding Sources -</t>
    </r>
    <r>
      <rPr>
        <i/>
        <sz val="10"/>
        <color rgb="FF000000"/>
        <rFont val="Arial"/>
        <family val="2"/>
        <charset val="1"/>
      </rPr>
      <t xml:space="preserve"> List all the secured non-federal funding sources that will fund the costs described in the budget.  All funding should be non-federal with the exception of Community Development Block Grants or Indian Tribal Organization Funds, and not be used as match nor counted as Maintenance of Effort (MOE) for other federal funds.  Please be sure that funding sources are not derived from federal funds and are not restricted to purposes outside of CFET-allowable activities.  Please be specific to the extent possible by listing all secured major grants and contracts.  Under the Name of Funding Source column you many also include more general categories such as individual donations, earned revenue, government, general funds, recycled federal funds, and philanthropic grants.  
Under the Type column, please indicate the secured funding source type, such as corporate grant, corporate contract, earned revenue, county grant, city grant, etc.  In fiscal reviews, your organization should be able to demonstrate which allowable non-federal funding sources paid for each item in the invoices, and no sources other than the ones below should be used (however, the amounts from each source may vary).
The Total Non-Federal Funds will need to be equal to or greater than the total Total Budget Costs in the Budget Template tab.</t>
    </r>
  </si>
  <si>
    <t>Example:  My Org. Name</t>
  </si>
  <si>
    <r>
      <t>Instructions:  TABLE I 
Job Title</t>
    </r>
    <r>
      <rPr>
        <sz val="14"/>
        <color theme="1"/>
        <rFont val="Arial"/>
        <family val="2"/>
      </rPr>
      <t xml:space="preserve">:  Enter the full job title, do </t>
    </r>
    <r>
      <rPr>
        <b/>
        <u/>
        <sz val="14"/>
        <color theme="1"/>
        <rFont val="Arial"/>
        <family val="2"/>
      </rPr>
      <t>not</t>
    </r>
    <r>
      <rPr>
        <sz val="14"/>
        <color theme="1"/>
        <rFont val="Arial"/>
        <family val="2"/>
      </rPr>
      <t xml:space="preserve"> use acronyms. </t>
    </r>
    <r>
      <rPr>
        <b/>
        <sz val="14"/>
        <color theme="1"/>
        <rFont val="Arial"/>
        <family val="2"/>
      </rPr>
      <t xml:space="preserve">
Salary</t>
    </r>
    <r>
      <rPr>
        <sz val="14"/>
        <color theme="1"/>
        <rFont val="Arial"/>
        <family val="2"/>
      </rPr>
      <t xml:space="preserve">:  Enter the Annual Salary for the staff member.  Round to the nearest dollar. </t>
    </r>
    <r>
      <rPr>
        <b/>
        <sz val="14"/>
        <color theme="1"/>
        <rFont val="Arial"/>
        <family val="2"/>
      </rPr>
      <t xml:space="preserve">
Fringe Benefit</t>
    </r>
    <r>
      <rPr>
        <sz val="14"/>
        <color theme="1"/>
        <rFont val="Arial"/>
        <family val="2"/>
      </rPr>
      <t xml:space="preserve">:  Enter the Annual Fringe Benefits for the staff member.  Round to the nearest dollar. </t>
    </r>
    <r>
      <rPr>
        <b/>
        <sz val="14"/>
        <color theme="1"/>
        <rFont val="Arial"/>
        <family val="2"/>
      </rPr>
      <t xml:space="preserve">
# of Staff</t>
    </r>
    <r>
      <rPr>
        <sz val="14"/>
        <color theme="1"/>
        <rFont val="Arial"/>
        <family val="2"/>
      </rPr>
      <t xml:space="preserve">:  Enter the number of staff to be charged to E&amp;T.  Use whole numbers, no fractions of people. </t>
    </r>
    <r>
      <rPr>
        <b/>
        <sz val="14"/>
        <color theme="1"/>
        <rFont val="Arial"/>
        <family val="2"/>
      </rPr>
      <t xml:space="preserve">
Full Time Equivalent (FTE)</t>
    </r>
    <r>
      <rPr>
        <sz val="14"/>
        <color theme="1"/>
        <rFont val="Arial"/>
        <family val="2"/>
      </rPr>
      <t xml:space="preserve">:  Enter the full-time equivalent for time spent on CalFresh E&amp;T.  If previous year data is not available, a best guess estimate is acceptable. For direct service staff, estimating caseloads to use in the client ratio method is recommended. For more infomation on the client ratio method, please see the </t>
    </r>
    <r>
      <rPr>
        <b/>
        <u/>
        <sz val="14"/>
        <color theme="4" tint="-0.249977111117893"/>
        <rFont val="Arial"/>
        <family val="2"/>
      </rPr>
      <t>Staff Billing Methods and Approved Allocations</t>
    </r>
    <r>
      <rPr>
        <sz val="14"/>
        <color theme="1"/>
        <rFont val="Arial"/>
        <family val="2"/>
      </rPr>
      <t xml:space="preserve"> tool in the Resources tab.</t>
    </r>
    <r>
      <rPr>
        <b/>
        <sz val="14"/>
        <color theme="1"/>
        <rFont val="Arial"/>
        <family val="2"/>
      </rPr>
      <t xml:space="preserve">
Total Salary</t>
    </r>
    <r>
      <rPr>
        <sz val="14"/>
        <color theme="1"/>
        <rFont val="Arial"/>
        <family val="2"/>
      </rPr>
      <t xml:space="preserve">:  This column calculates all costs for staff salaries. </t>
    </r>
    <r>
      <rPr>
        <b/>
        <sz val="14"/>
        <color theme="1"/>
        <rFont val="Arial"/>
        <family val="2"/>
      </rPr>
      <t xml:space="preserve"> </t>
    </r>
    <r>
      <rPr>
        <b/>
        <sz val="14"/>
        <color rgb="FFFF0000"/>
        <rFont val="Arial"/>
        <family val="2"/>
      </rPr>
      <t>(DO NOT ENTER DATA)</t>
    </r>
    <r>
      <rPr>
        <b/>
        <sz val="14"/>
        <color theme="1"/>
        <rFont val="Arial"/>
        <family val="2"/>
      </rPr>
      <t xml:space="preserve">
Total Fringe Benefits</t>
    </r>
    <r>
      <rPr>
        <sz val="14"/>
        <color theme="1"/>
        <rFont val="Arial"/>
        <family val="2"/>
      </rPr>
      <t>:  This column calculates all costs for staff fringe benefits</t>
    </r>
    <r>
      <rPr>
        <b/>
        <sz val="14"/>
        <color theme="1"/>
        <rFont val="Arial"/>
        <family val="2"/>
      </rPr>
      <t xml:space="preserve">.  </t>
    </r>
    <r>
      <rPr>
        <b/>
        <sz val="14"/>
        <color rgb="FFFF0000"/>
        <rFont val="Arial"/>
        <family val="2"/>
      </rPr>
      <t>(DO NOT ENTER DATA)</t>
    </r>
    <r>
      <rPr>
        <b/>
        <sz val="14"/>
        <color theme="1"/>
        <rFont val="Arial"/>
        <family val="2"/>
      </rPr>
      <t xml:space="preserve">
Total Costs</t>
    </r>
    <r>
      <rPr>
        <sz val="14"/>
        <color theme="1"/>
        <rFont val="Arial"/>
        <family val="2"/>
      </rPr>
      <t>:  This column calculates all salary and benefits costs.</t>
    </r>
    <r>
      <rPr>
        <b/>
        <sz val="14"/>
        <color theme="1"/>
        <rFont val="Arial"/>
        <family val="2"/>
      </rPr>
      <t xml:space="preserve"> </t>
    </r>
    <r>
      <rPr>
        <b/>
        <sz val="14"/>
        <color rgb="FFFF0000"/>
        <rFont val="Arial"/>
        <family val="2"/>
      </rPr>
      <t xml:space="preserve"> (DO NOT ENTER DATA)</t>
    </r>
    <r>
      <rPr>
        <b/>
        <sz val="14"/>
        <color theme="1"/>
        <rFont val="Arial"/>
        <family val="2"/>
      </rPr>
      <t xml:space="preserve">
</t>
    </r>
    <r>
      <rPr>
        <b/>
        <sz val="14"/>
        <color rgb="FFFF0000"/>
        <rFont val="Arial"/>
        <family val="2"/>
      </rPr>
      <t>*NOTE: Remove Example</t>
    </r>
    <r>
      <rPr>
        <b/>
        <sz val="14"/>
        <color theme="1"/>
        <rFont val="Arial"/>
        <family val="2"/>
      </rPr>
      <t xml:space="preserve">
</t>
    </r>
  </si>
  <si>
    <r>
      <rPr>
        <b/>
        <u/>
        <sz val="12"/>
        <color rgb="FF000000"/>
        <rFont val="Arial"/>
        <family val="2"/>
      </rPr>
      <t xml:space="preserve">Instructions:  Part I Program Information 
</t>
    </r>
    <r>
      <rPr>
        <b/>
        <sz val="12"/>
        <color rgb="FF000000"/>
        <rFont val="Arial"/>
        <family val="2"/>
      </rPr>
      <t xml:space="preserve">Provider Name:  </t>
    </r>
    <r>
      <rPr>
        <sz val="12"/>
        <color rgb="FF000000"/>
        <rFont val="Arial"/>
        <family val="2"/>
      </rPr>
      <t xml:space="preserve">Enter the full name of the E&amp;T Provider.  Do </t>
    </r>
    <r>
      <rPr>
        <b/>
        <u/>
        <sz val="12"/>
        <color rgb="FF000000"/>
        <rFont val="Arial"/>
        <family val="2"/>
      </rPr>
      <t>not</t>
    </r>
    <r>
      <rPr>
        <sz val="12"/>
        <color rgb="FF000000"/>
        <rFont val="Arial"/>
        <family val="2"/>
      </rPr>
      <t xml:space="preserve"> use acronyms.
</t>
    </r>
    <r>
      <rPr>
        <b/>
        <sz val="12"/>
        <color rgb="FF000000"/>
        <rFont val="Arial"/>
        <family val="2"/>
      </rPr>
      <t xml:space="preserve">SWBL Activity:  </t>
    </r>
    <r>
      <rPr>
        <sz val="12"/>
        <color rgb="FF000000"/>
        <rFont val="Arial"/>
        <family val="2"/>
      </rPr>
      <t>Select the SWBL activity from the drop-down menu</t>
    </r>
    <r>
      <rPr>
        <b/>
        <sz val="12"/>
        <color rgb="FF000000"/>
        <rFont val="Arial"/>
        <family val="2"/>
      </rPr>
      <t xml:space="preserve">. 
</t>
    </r>
    <r>
      <rPr>
        <b/>
        <sz val="12"/>
        <color rgb="FF7030A0"/>
        <rFont val="Arial"/>
        <family val="2"/>
      </rPr>
      <t>Industry:  Select the industry from the drop-down menu.</t>
    </r>
    <r>
      <rPr>
        <b/>
        <sz val="12"/>
        <color rgb="FF000000"/>
        <rFont val="Arial"/>
        <family val="2"/>
      </rPr>
      <t xml:space="preserve"> 
Activity Length:  </t>
    </r>
    <r>
      <rPr>
        <sz val="12"/>
        <color rgb="FF000000"/>
        <rFont val="Arial"/>
        <family val="2"/>
      </rPr>
      <t xml:space="preserve">Select the activity length from the drop-down menu. 
</t>
    </r>
    <r>
      <rPr>
        <b/>
        <sz val="12"/>
        <color rgb="FF000000"/>
        <rFont val="Arial"/>
        <family val="2"/>
      </rPr>
      <t xml:space="preserve">Employer of Record:  </t>
    </r>
    <r>
      <rPr>
        <sz val="12"/>
        <color rgb="FF000000"/>
        <rFont val="Arial"/>
        <family val="2"/>
      </rPr>
      <t xml:space="preserve">Select the employer of record from the drop-down menu.
</t>
    </r>
    <r>
      <rPr>
        <b/>
        <sz val="12"/>
        <color rgb="FF7030A0"/>
        <rFont val="Arial"/>
        <family val="2"/>
      </rPr>
      <t xml:space="preserve">Curriculum Consultation:  Were employers/industry professionals consulted in development of SWBL curriculum?   Select "Yes" or "No" from the drop-down menu.
Curriculum Training Objectives:  Does the provider use a curriculum that includes career-training objectives that the participant is expected to learn and can do by completing the training?  Select "Yes" or "No" from the drop-down menu.
Training Objectives Communication:  Are the SWBL training objectives provided to the participant?  Select "Yes" or "No" from the drop-down menu.    
Training Progression Communication:  Does the provider/employer of record give feedback to the participant on their progress toward meeting the training objectives?  Select "Yes" or "No" from the drop-down menu.
</t>
    </r>
    <r>
      <rPr>
        <b/>
        <u/>
        <sz val="12"/>
        <color rgb="FF000000"/>
        <rFont val="Arial"/>
        <family val="2"/>
      </rPr>
      <t xml:space="preserve">
Instructions:  Part II  Wage Costs Calculations
</t>
    </r>
    <r>
      <rPr>
        <b/>
        <sz val="12"/>
        <color rgb="FF000000"/>
        <rFont val="Arial"/>
        <family val="2"/>
      </rPr>
      <t xml:space="preserve">Projected # of Participants:  </t>
    </r>
    <r>
      <rPr>
        <sz val="12"/>
        <color rgb="FF000000"/>
        <rFont val="Arial"/>
        <family val="2"/>
      </rPr>
      <t xml:space="preserve">Enter the number of participants projected to be served.
</t>
    </r>
    <r>
      <rPr>
        <b/>
        <sz val="12"/>
        <color rgb="FF000000"/>
        <rFont val="Arial"/>
        <family val="2"/>
      </rPr>
      <t xml:space="preserve">Hourly Wage Rate:  </t>
    </r>
    <r>
      <rPr>
        <sz val="12"/>
        <color rgb="FF000000"/>
        <rFont val="Arial"/>
        <family val="2"/>
      </rPr>
      <t xml:space="preserve">Enter the Hourly Wage Rate.  </t>
    </r>
    <r>
      <rPr>
        <b/>
        <sz val="12"/>
        <color rgb="FFFF0000"/>
        <rFont val="Arial"/>
        <family val="2"/>
      </rPr>
      <t xml:space="preserve">*Note: Cannot be less than state minimum wage. 
</t>
    </r>
    <r>
      <rPr>
        <b/>
        <sz val="12"/>
        <color rgb="FF000000"/>
        <rFont val="Arial"/>
        <family val="2"/>
      </rPr>
      <t xml:space="preserve">Total # of Hours per Participant:  </t>
    </r>
    <r>
      <rPr>
        <sz val="12"/>
        <color rgb="FF000000"/>
        <rFont val="Arial"/>
        <family val="2"/>
      </rPr>
      <t xml:space="preserve">Enter the projected # of hours each participant will work.  
</t>
    </r>
    <r>
      <rPr>
        <b/>
        <sz val="12"/>
        <color rgb="FF000000"/>
        <rFont val="Arial"/>
        <family val="2"/>
      </rPr>
      <t xml:space="preserve">Total Wages:   </t>
    </r>
    <r>
      <rPr>
        <sz val="12"/>
        <color rgb="FF000000"/>
        <rFont val="Arial"/>
        <family val="2"/>
      </rPr>
      <t>This column calculates the projected Total Wages.</t>
    </r>
    <r>
      <rPr>
        <b/>
        <sz val="12"/>
        <color rgb="FF000000"/>
        <rFont val="Arial"/>
        <family val="2"/>
      </rPr>
      <t xml:space="preserve">  </t>
    </r>
    <r>
      <rPr>
        <b/>
        <sz val="12"/>
        <color rgb="FFFF0000"/>
        <rFont val="Arial"/>
        <family val="2"/>
      </rPr>
      <t xml:space="preserve">(DO NOT ENTER DATA)
</t>
    </r>
    <r>
      <rPr>
        <b/>
        <u/>
        <sz val="12"/>
        <color rgb="FF000000"/>
        <rFont val="Arial"/>
        <family val="2"/>
      </rPr>
      <t xml:space="preserve">Instructions: Part III Other Costs
</t>
    </r>
    <r>
      <rPr>
        <b/>
        <sz val="12"/>
        <color rgb="FF000000"/>
        <rFont val="Arial"/>
        <family val="2"/>
      </rPr>
      <t xml:space="preserve">Workers' Compensation Costs:  </t>
    </r>
    <r>
      <rPr>
        <sz val="12"/>
        <color rgb="FF000000"/>
        <rFont val="Arial"/>
        <family val="2"/>
      </rPr>
      <t xml:space="preserve">Enter the projected Workers' Compensation Costs.
</t>
    </r>
    <r>
      <rPr>
        <b/>
        <sz val="12"/>
        <color rgb="FF000000"/>
        <rFont val="Arial"/>
        <family val="2"/>
      </rPr>
      <t xml:space="preserve">Payroll Tax Costs:  </t>
    </r>
    <r>
      <rPr>
        <sz val="12"/>
        <color rgb="FF000000"/>
        <rFont val="Arial"/>
        <family val="2"/>
      </rPr>
      <t xml:space="preserve">Enter the projected Payroll Tax Costs.
</t>
    </r>
    <r>
      <rPr>
        <b/>
        <sz val="12"/>
        <color rgb="FF000000"/>
        <rFont val="Arial"/>
        <family val="2"/>
      </rPr>
      <t>Total Participant Wages:</t>
    </r>
    <r>
      <rPr>
        <sz val="12"/>
        <color rgb="FF000000"/>
        <rFont val="Arial"/>
        <family val="2"/>
      </rPr>
      <t xml:space="preserve">  This column calculates the projected Participant wages associated with the SWBL Component.  </t>
    </r>
    <r>
      <rPr>
        <b/>
        <sz val="12"/>
        <color rgb="FFFF0000"/>
        <rFont val="Arial"/>
        <family val="2"/>
      </rPr>
      <t xml:space="preserve">(DO NOT ENTER DATA)
</t>
    </r>
    <r>
      <rPr>
        <sz val="12"/>
        <rFont val="Arial"/>
        <family val="2"/>
      </rPr>
      <t xml:space="preserve">For more information on the SWBL Component, refer to the </t>
    </r>
    <r>
      <rPr>
        <b/>
        <u/>
        <sz val="12"/>
        <color theme="4" tint="-0.249977111117893"/>
        <rFont val="Arial"/>
        <family val="2"/>
      </rPr>
      <t>Skill Up Onboarding SWBL Slide deck</t>
    </r>
    <r>
      <rPr>
        <sz val="12"/>
        <rFont val="Arial"/>
        <family val="2"/>
      </rPr>
      <t>.</t>
    </r>
    <r>
      <rPr>
        <b/>
        <sz val="12"/>
        <color rgb="FFFF0000"/>
        <rFont val="Arial"/>
        <family val="2"/>
      </rPr>
      <t xml:space="preserve">
*Note: Remove example</t>
    </r>
  </si>
  <si>
    <t>CFET - SULA Resources</t>
  </si>
  <si>
    <t>#</t>
  </si>
  <si>
    <t>Document Link</t>
  </si>
  <si>
    <t>Description</t>
  </si>
  <si>
    <t>CDSS CFET Manual</t>
  </si>
  <si>
    <t>SULA Staff Allocation Methods Tool and Resource</t>
  </si>
  <si>
    <t>SULA Onboarding - Support Services</t>
  </si>
  <si>
    <t>SULA Onboarding - SWBL</t>
  </si>
  <si>
    <t>The California Department of Social Services (CDSS) released CFET Manual. The Manual serves as the main source of program policy information for the Los Angeles County CFET and SULA Programs.</t>
  </si>
  <si>
    <t>Factsheet detailing a Los Angeles County approved method for the application of the client ratio method.</t>
  </si>
  <si>
    <t>A REDF prepared document providing additional information to allowable Support Services. This presentation serves as a supplement to the support service information detailed in the CDSS CFET Manual</t>
  </si>
  <si>
    <t>A REDF prepared document providing additional information on the Subsidized Work Based Learning (SWBL) Component. This presentation serves as a supplement to the component information detailed in the CDSS CFET Manual</t>
  </si>
  <si>
    <r>
      <t xml:space="preserve">Instructions:  TABLE III and TABLE IV
</t>
    </r>
    <r>
      <rPr>
        <sz val="14"/>
        <color rgb="FF000000"/>
        <rFont val="Arial"/>
        <family val="2"/>
      </rPr>
      <t xml:space="preserve">Enter the description and total of the allowable costs being budgted for the SULA Administrative Cost.
For:
</t>
    </r>
    <r>
      <rPr>
        <b/>
        <sz val="14"/>
        <color rgb="FF000000"/>
        <rFont val="Arial"/>
        <family val="2"/>
      </rPr>
      <t xml:space="preserve">1. Fringe Benefits: </t>
    </r>
    <r>
      <rPr>
        <sz val="14"/>
        <color rgb="FF000000"/>
        <rFont val="Arial"/>
        <family val="2"/>
      </rPr>
      <t>Describe the items included in the Staff's Fringe Benefits.</t>
    </r>
    <r>
      <rPr>
        <b/>
        <sz val="14"/>
        <color rgb="FF000000"/>
        <rFont val="Arial"/>
        <family val="2"/>
      </rPr>
      <t xml:space="preserve">
2. Indirect Costs:</t>
    </r>
    <r>
      <rPr>
        <sz val="14"/>
        <color rgb="FF000000"/>
        <rFont val="Arial"/>
        <family val="2"/>
      </rPr>
      <t xml:space="preserve"> Describe the percentage rate and methodology used to calculate the total. For more information, refer to the </t>
    </r>
    <r>
      <rPr>
        <b/>
        <u/>
        <sz val="14"/>
        <color theme="4" tint="-0.249977111117893"/>
        <rFont val="Arial"/>
        <family val="2"/>
      </rPr>
      <t xml:space="preserve">CDSS CFET Manual - Fiscal Section
</t>
    </r>
    <r>
      <rPr>
        <b/>
        <sz val="14"/>
        <rFont val="Arial"/>
        <family val="2"/>
      </rPr>
      <t xml:space="preserve">3. Non Capital Equipment and Supplies: </t>
    </r>
    <r>
      <rPr>
        <sz val="14"/>
        <rFont val="Arial"/>
        <family val="2"/>
      </rPr>
      <t xml:space="preserve">Describe the SULA program costs included under this category. Examples include: Supplies, Mailing, Printing, Telephone, Cell phone for supervisors, etc.
</t>
    </r>
    <r>
      <rPr>
        <b/>
        <sz val="14"/>
        <rFont val="Arial"/>
        <family val="2"/>
      </rPr>
      <t>4. Travel and Staff Training:</t>
    </r>
    <r>
      <rPr>
        <sz val="14"/>
        <rFont val="Arial"/>
        <family val="2"/>
      </rPr>
      <t xml:space="preserve"> Decribed events must be directly related to the CalFresh E&amp;T program.</t>
    </r>
    <r>
      <rPr>
        <sz val="14"/>
        <color rgb="FF000000"/>
        <rFont val="Arial"/>
        <family val="2"/>
      </rPr>
      <t xml:space="preserve">
</t>
    </r>
    <r>
      <rPr>
        <b/>
        <sz val="14"/>
        <color rgb="FF000000"/>
        <rFont val="Arial"/>
        <family val="2"/>
      </rPr>
      <t>5. Subcontractors:</t>
    </r>
    <r>
      <rPr>
        <sz val="14"/>
        <color rgb="FF000000"/>
        <rFont val="Arial"/>
        <family val="2"/>
      </rPr>
      <t xml:space="preserve"> If Subcontractors will be used during the FFY, include the names, the type of procurement relationship such as MOU, contract, etc. and details as to how the subcontractor will support the SULA program components. Example: A training organization who is under contract to administer the Education component for the SULA Provider.
Support Services for SULA participants are to reduce or remove barriers to program participation and/or employment. These support services should be reasonable and necessary. Please note that if Housing Assistance is an offered Ancillary Support Service, it should be issued in urgent situations for a maximum of 2 months. For addtional information on Support Services, refer to the </t>
    </r>
    <r>
      <rPr>
        <b/>
        <u/>
        <sz val="14"/>
        <color theme="4" tint="-0.249977111117893"/>
        <rFont val="Arial"/>
        <family val="2"/>
      </rPr>
      <t>SULA Onboarding Support Service Slide Deck.</t>
    </r>
    <r>
      <rPr>
        <sz val="14"/>
        <color rgb="FF000000"/>
        <rFont val="Arial"/>
        <family val="2"/>
      </rPr>
      <t xml:space="preserve">
For more information on Allowable Costs and Support Services, refer to </t>
    </r>
    <r>
      <rPr>
        <b/>
        <u/>
        <sz val="14"/>
        <color theme="4" tint="-0.249977111117893"/>
        <rFont val="Arial"/>
        <family val="2"/>
      </rPr>
      <t>CDSS CFET Manual - Fiscal Section</t>
    </r>
    <r>
      <rPr>
        <sz val="14"/>
        <color rgb="FF000000"/>
        <rFont val="Arial"/>
        <family val="2"/>
      </rPr>
      <t xml:space="preserve">.
</t>
    </r>
    <r>
      <rPr>
        <b/>
        <sz val="14"/>
        <color rgb="FFFF0000"/>
        <rFont val="Arial"/>
        <family val="2"/>
      </rPr>
      <t xml:space="preserve">
*NOTE: Cream colored cells can be edited.</t>
    </r>
  </si>
  <si>
    <t>LA RISE</t>
  </si>
  <si>
    <t>City</t>
  </si>
  <si>
    <t xml:space="preserve">Social Enterprise Revenue </t>
  </si>
  <si>
    <t xml:space="preserve">Revenue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</si>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</sst>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_(\$* #,##0.00_);_(\$* \(#,##0.00\);_(\$* \-??_);_(@_)"/>
    <numFmt numFmtId="165" formatCode="_(* #,##0.00_);_(* \(#,##0.00\);_(* \-??_);_(@_)"/>
    <numFmt numFmtId="166" formatCode="0.0%"/>
    <numFmt numFmtId="167" formatCode="_(\$* #,##0_);_(\$* \(#,##0\);_(\$* \-??_);_(@_)"/>
    <numFmt numFmtId="168" formatCode="_(&quot;$&quot;* #,##0.0_);_(&quot;$&quot;* \(#,##0.0\);_(&quot;$&quot;* &quot;-&quot;??_);_(@_)"/>
    <numFmt numFmtId="169" formatCode="_(&quot;$&quot;* #,##0_);_(&quot;$&quot;* \(#,##0\);_(&quot;$&quot;* &quot;-&quot;??_);_(@_)"/>
    <numFmt numFmtId="170" formatCode="_(* #,##0_);_(* \(#,##0\);_(* &quot;-&quot;??_);_(@_)"/>
  </numFmts>
  <fonts count="102" x14ac:knownFonts="1">
    <font>
      <sz val="11"/>
      <color rgb="FF000000"/>
      <name val="Calibri"/>
      <family val="2"/>
      <charset val="1"/>
    </font>
    <font>
      <sz val="11"/>
      <color theme="1"/>
      <name val="Century Gothic"/>
      <family val="2"/>
      <scheme val="minor"/>
    </font>
    <font>
      <sz val="11"/>
      <color theme="1"/>
      <name val="Century Gothic"/>
      <family val="2"/>
      <scheme val="minor"/>
    </font>
    <font>
      <sz val="11"/>
      <color theme="1"/>
      <name val="Century Gothic"/>
      <family val="2"/>
      <scheme val="minor"/>
    </font>
    <font>
      <sz val="11"/>
      <color theme="1"/>
      <name val="Century Gothic"/>
      <family val="2"/>
      <scheme val="minor"/>
    </font>
    <font>
      <sz val="11"/>
      <color theme="1"/>
      <name val="Century Gothic"/>
      <family val="2"/>
      <scheme val="minor"/>
    </font>
    <font>
      <sz val="11"/>
      <color rgb="FF000000"/>
      <name val="Calibri"/>
      <family val="2"/>
      <charset val="1"/>
    </font>
    <font>
      <sz val="10"/>
      <name val="Arial"/>
      <family val="2"/>
      <charset val="1"/>
    </font>
    <font>
      <sz val="11"/>
      <name val="Arial"/>
      <family val="2"/>
      <charset val="1"/>
    </font>
    <font>
      <b/>
      <sz val="11"/>
      <name val="Arial"/>
      <family val="2"/>
      <charset val="1"/>
    </font>
    <font>
      <b/>
      <sz val="11"/>
      <name val="Arial"/>
      <family val="2"/>
    </font>
    <font>
      <sz val="11"/>
      <name val="Arial"/>
      <family val="2"/>
    </font>
    <font>
      <b/>
      <i/>
      <sz val="11"/>
      <name val="Arial"/>
      <family val="2"/>
    </font>
    <font>
      <i/>
      <sz val="11"/>
      <name val="Arial"/>
      <family val="2"/>
    </font>
    <font>
      <i/>
      <sz val="11"/>
      <name val="Arial"/>
      <family val="2"/>
      <charset val="1"/>
    </font>
    <font>
      <b/>
      <sz val="10"/>
      <name val="Arial"/>
      <family val="2"/>
      <charset val="1"/>
    </font>
    <font>
      <sz val="10"/>
      <color rgb="FF000000"/>
      <name val="Arial"/>
      <family val="2"/>
      <charset val="1"/>
    </font>
    <font>
      <b/>
      <sz val="14"/>
      <name val="Arial"/>
      <family val="2"/>
      <charset val="1"/>
    </font>
    <font>
      <b/>
      <sz val="11"/>
      <color rgb="FF000000"/>
      <name val="Calibri"/>
      <family val="2"/>
      <charset val="1"/>
    </font>
    <font>
      <i/>
      <sz val="11"/>
      <color rgb="FF000000"/>
      <name val="Calibri"/>
      <family val="2"/>
      <charset val="1"/>
    </font>
    <font>
      <b/>
      <sz val="10"/>
      <color rgb="FF000000"/>
      <name val="Arial"/>
      <family val="2"/>
      <charset val="1"/>
    </font>
    <font>
      <i/>
      <sz val="10"/>
      <color rgb="FF000000"/>
      <name val="Arial"/>
      <family val="2"/>
      <charset val="1"/>
    </font>
    <font>
      <sz val="10"/>
      <color theme="1"/>
      <name val="Arial"/>
      <family val="2"/>
    </font>
    <font>
      <b/>
      <sz val="10"/>
      <color theme="1"/>
      <name val="Arial"/>
      <family val="2"/>
    </font>
    <font>
      <i/>
      <sz val="10"/>
      <color theme="1"/>
      <name val="Arial"/>
      <family val="2"/>
    </font>
    <font>
      <b/>
      <sz val="10"/>
      <color rgb="FF000000"/>
      <name val="Arial"/>
      <family val="2"/>
    </font>
    <font>
      <sz val="10"/>
      <color rgb="FF000000"/>
      <name val="Arial"/>
      <family val="2"/>
    </font>
    <font>
      <i/>
      <sz val="10"/>
      <color rgb="FF000000"/>
      <name val="Arial"/>
      <family val="2"/>
    </font>
    <font>
      <sz val="11"/>
      <name val="Calibri"/>
      <family val="2"/>
    </font>
    <font>
      <b/>
      <sz val="11"/>
      <color rgb="FF000000"/>
      <name val="Calibri"/>
      <family val="2"/>
    </font>
    <font>
      <sz val="11"/>
      <color rgb="FF000000"/>
      <name val="Calibri"/>
      <family val="2"/>
    </font>
    <font>
      <sz val="11"/>
      <color rgb="FFFF0000"/>
      <name val="Calibri"/>
      <family val="2"/>
      <charset val="1"/>
    </font>
    <font>
      <b/>
      <sz val="11"/>
      <color theme="1"/>
      <name val="Century Gothic"/>
      <family val="2"/>
      <scheme val="minor"/>
    </font>
    <font>
      <b/>
      <sz val="13"/>
      <color theme="1"/>
      <name val="Century Gothic"/>
      <family val="2"/>
      <scheme val="minor"/>
    </font>
    <font>
      <b/>
      <sz val="12"/>
      <color theme="4"/>
      <name val="Century Gothic"/>
      <family val="2"/>
      <scheme val="minor"/>
    </font>
    <font>
      <b/>
      <i/>
      <sz val="11"/>
      <color theme="1"/>
      <name val="Century Gothic"/>
      <family val="2"/>
      <scheme val="minor"/>
    </font>
    <font>
      <sz val="11"/>
      <color rgb="FF000000"/>
      <name val="Century Gothic"/>
      <family val="2"/>
      <scheme val="minor"/>
    </font>
    <font>
      <i/>
      <sz val="11"/>
      <color theme="1"/>
      <name val="Century Gothic"/>
      <family val="2"/>
      <scheme val="minor"/>
    </font>
    <font>
      <sz val="10"/>
      <name val="Arial"/>
      <family val="2"/>
    </font>
    <font>
      <i/>
      <sz val="10"/>
      <color theme="1"/>
      <name val="Century Gothic"/>
      <family val="2"/>
      <scheme val="minor"/>
    </font>
    <font>
      <i/>
      <sz val="10"/>
      <color rgb="FFFF0000"/>
      <name val="Century Gothic"/>
      <family val="2"/>
      <scheme val="minor"/>
    </font>
    <font>
      <b/>
      <sz val="14"/>
      <color theme="1"/>
      <name val="Century Gothic"/>
      <family val="2"/>
      <scheme val="minor"/>
    </font>
    <font>
      <b/>
      <sz val="14"/>
      <color rgb="FFFF0000"/>
      <name val="Arial"/>
      <family val="2"/>
      <charset val="1"/>
    </font>
    <font>
      <b/>
      <sz val="12"/>
      <name val="Arial"/>
      <family val="2"/>
      <charset val="1"/>
    </font>
    <font>
      <sz val="14"/>
      <color rgb="FF000000"/>
      <name val="Times New Roman"/>
      <family val="1"/>
    </font>
    <font>
      <b/>
      <sz val="11"/>
      <color rgb="FF000000"/>
      <name val="Arial"/>
      <family val="2"/>
    </font>
    <font>
      <b/>
      <sz val="18"/>
      <color theme="0"/>
      <name val="Arial"/>
      <family val="2"/>
    </font>
    <font>
      <b/>
      <sz val="14"/>
      <color theme="0"/>
      <name val="Arial"/>
      <family val="2"/>
    </font>
    <font>
      <sz val="14"/>
      <color rgb="FF000000"/>
      <name val="Arial"/>
      <family val="2"/>
    </font>
    <font>
      <sz val="14"/>
      <name val="Arial"/>
      <family val="2"/>
    </font>
    <font>
      <sz val="14"/>
      <color theme="1"/>
      <name val="Arial"/>
      <family val="2"/>
    </font>
    <font>
      <b/>
      <sz val="24"/>
      <name val="Century Gothic"/>
      <family val="2"/>
      <scheme val="minor"/>
    </font>
    <font>
      <sz val="11"/>
      <color theme="1"/>
      <name val="Arial"/>
      <family val="2"/>
    </font>
    <font>
      <b/>
      <sz val="14"/>
      <color theme="1"/>
      <name val="Arial"/>
      <family val="2"/>
    </font>
    <font>
      <b/>
      <u/>
      <sz val="14"/>
      <color theme="1"/>
      <name val="Arial"/>
      <family val="2"/>
    </font>
    <font>
      <b/>
      <sz val="14"/>
      <color rgb="FFFF0000"/>
      <name val="Arial"/>
      <family val="2"/>
    </font>
    <font>
      <b/>
      <sz val="12"/>
      <color theme="1"/>
      <name val="Arial"/>
      <family val="2"/>
    </font>
    <font>
      <b/>
      <sz val="14"/>
      <color rgb="FF000000"/>
      <name val="Arial"/>
      <family val="2"/>
    </font>
    <font>
      <u/>
      <sz val="14"/>
      <color rgb="FF000000"/>
      <name val="Arial"/>
      <family val="2"/>
    </font>
    <font>
      <b/>
      <u/>
      <sz val="14"/>
      <color rgb="FFFF0000"/>
      <name val="Arial"/>
      <family val="2"/>
    </font>
    <font>
      <sz val="12"/>
      <color rgb="FF000000"/>
      <name val="Arial"/>
      <family val="2"/>
    </font>
    <font>
      <b/>
      <sz val="12"/>
      <color rgb="FF000000"/>
      <name val="Arial"/>
      <family val="2"/>
    </font>
    <font>
      <b/>
      <sz val="12"/>
      <name val="Arial"/>
      <family val="2"/>
    </font>
    <font>
      <sz val="14"/>
      <color theme="0"/>
      <name val="Arial"/>
      <family val="2"/>
    </font>
    <font>
      <b/>
      <sz val="12"/>
      <color rgb="FFFF0000"/>
      <name val="Arial"/>
      <family val="2"/>
    </font>
    <font>
      <b/>
      <sz val="18"/>
      <name val="Century Gothic"/>
      <family val="2"/>
      <scheme val="minor"/>
    </font>
    <font>
      <b/>
      <sz val="20"/>
      <color theme="0"/>
      <name val="Century Gothic"/>
      <family val="2"/>
      <scheme val="minor"/>
    </font>
    <font>
      <sz val="20"/>
      <color rgb="FF000000"/>
      <name val="Calibri"/>
      <family val="2"/>
      <charset val="1"/>
    </font>
    <font>
      <b/>
      <sz val="14"/>
      <color theme="0"/>
      <name val="Century Gothic"/>
      <family val="2"/>
      <scheme val="minor"/>
    </font>
    <font>
      <b/>
      <sz val="14"/>
      <color rgb="FF000000"/>
      <name val="Century Gothic"/>
      <family val="2"/>
      <scheme val="minor"/>
    </font>
    <font>
      <sz val="18"/>
      <color rgb="FF000000"/>
      <name val="Calibri"/>
      <family val="2"/>
      <charset val="1"/>
    </font>
    <font>
      <b/>
      <sz val="16"/>
      <color rgb="FF000000"/>
      <name val="Century Gothic"/>
      <family val="2"/>
      <scheme val="minor"/>
    </font>
    <font>
      <sz val="16"/>
      <color rgb="FF000000"/>
      <name val="Century Gothic"/>
      <family val="2"/>
      <scheme val="minor"/>
    </font>
    <font>
      <sz val="14"/>
      <color theme="1"/>
      <name val="Century Gothic"/>
      <family val="2"/>
      <scheme val="minor"/>
    </font>
    <font>
      <b/>
      <i/>
      <sz val="14"/>
      <color theme="1"/>
      <name val="Century Gothic"/>
      <family val="2"/>
      <scheme val="minor"/>
    </font>
    <font>
      <sz val="16"/>
      <color rgb="FF000000"/>
      <name val="Calibri"/>
      <family val="2"/>
    </font>
    <font>
      <b/>
      <sz val="16"/>
      <color rgb="FF000000"/>
      <name val="Calibri"/>
      <family val="2"/>
    </font>
    <font>
      <b/>
      <sz val="18"/>
      <color theme="0"/>
      <name val="Calibri"/>
      <family val="2"/>
    </font>
    <font>
      <b/>
      <sz val="12"/>
      <color rgb="FF000000"/>
      <name val="Century Gothic"/>
      <family val="2"/>
      <scheme val="minor"/>
    </font>
    <font>
      <sz val="20"/>
      <color theme="0"/>
      <name val="Calibri"/>
      <family val="2"/>
      <charset val="1"/>
    </font>
    <font>
      <sz val="11"/>
      <color theme="0"/>
      <name val="Calibri"/>
      <family val="2"/>
      <charset val="1"/>
    </font>
    <font>
      <sz val="12"/>
      <color theme="1"/>
      <name val="Arial"/>
      <family val="2"/>
    </font>
    <font>
      <b/>
      <u/>
      <sz val="12"/>
      <color rgb="FF000000"/>
      <name val="Arial"/>
      <family val="2"/>
    </font>
    <font>
      <b/>
      <sz val="12"/>
      <color rgb="FF7030A0"/>
      <name val="Arial"/>
      <family val="2"/>
    </font>
    <font>
      <b/>
      <sz val="12"/>
      <color rgb="FF441E61"/>
      <name val="Arial"/>
      <family val="2"/>
    </font>
    <font>
      <b/>
      <sz val="12"/>
      <color theme="0"/>
      <name val="Arial"/>
      <family val="2"/>
    </font>
    <font>
      <i/>
      <sz val="12"/>
      <color theme="1"/>
      <name val="Arial"/>
      <family val="2"/>
    </font>
    <font>
      <b/>
      <sz val="24"/>
      <color theme="0"/>
      <name val="Century Gothic"/>
      <family val="2"/>
      <scheme val="minor"/>
    </font>
    <font>
      <sz val="12"/>
      <color theme="0"/>
      <name val="Arial"/>
      <family val="2"/>
    </font>
    <font>
      <b/>
      <sz val="16"/>
      <color theme="1"/>
      <name val="Arial"/>
      <family val="2"/>
    </font>
    <font>
      <b/>
      <sz val="11"/>
      <color rgb="FF000000"/>
      <name val="Century Gothic"/>
      <family val="2"/>
      <scheme val="minor"/>
    </font>
    <font>
      <b/>
      <u/>
      <sz val="16"/>
      <color rgb="FF000000"/>
      <name val="Calibri"/>
      <family val="2"/>
    </font>
    <font>
      <b/>
      <u/>
      <sz val="16"/>
      <color rgb="FFFF0000"/>
      <name val="Calibri"/>
      <family val="2"/>
    </font>
    <font>
      <sz val="16"/>
      <color rgb="FFFF0000"/>
      <name val="Calibri"/>
      <family val="2"/>
    </font>
    <font>
      <u/>
      <sz val="11"/>
      <color theme="10"/>
      <name val="Calibri"/>
      <family val="2"/>
      <charset val="1"/>
    </font>
    <font>
      <b/>
      <u/>
      <sz val="14"/>
      <color theme="4" tint="-0.249977111117893"/>
      <name val="Arial"/>
      <family val="2"/>
    </font>
    <font>
      <b/>
      <sz val="14"/>
      <name val="Arial"/>
      <family val="2"/>
    </font>
    <font>
      <sz val="12"/>
      <name val="Arial"/>
      <family val="2"/>
    </font>
    <font>
      <b/>
      <u/>
      <sz val="12"/>
      <color theme="4" tint="-0.249977111117893"/>
      <name val="Arial"/>
      <family val="2"/>
    </font>
    <font>
      <b/>
      <u/>
      <sz val="14"/>
      <color theme="4" tint="-0.249977111117893"/>
      <name val="Calibri"/>
      <family val="2"/>
    </font>
    <font>
      <b/>
      <sz val="14"/>
      <color theme="4" tint="-0.249977111117893"/>
      <name val="Calibri"/>
      <family val="2"/>
    </font>
    <font>
      <sz val="14"/>
      <color rgb="FF000000"/>
      <name val="Century Gothic"/>
      <family val="2"/>
      <scheme val="minor"/>
    </font>
  </fonts>
  <fills count="36">
    <fill>
      <patternFill patternType="none"/>
    </fill>
    <fill>
      <patternFill patternType="gray125"/>
    </fill>
    <fill>
      <patternFill patternType="solid">
        <fgColor rgb="FFD9D9D9"/>
        <bgColor rgb="FFD6DCE5"/>
      </patternFill>
    </fill>
    <fill>
      <patternFill patternType="solid">
        <fgColor theme="0" tint="-0.14999847407452621"/>
        <bgColor indexed="64"/>
      </patternFill>
    </fill>
    <fill>
      <patternFill patternType="solid">
        <fgColor theme="0" tint="-0.14999847407452621"/>
        <bgColor rgb="FFD9D9D9"/>
      </patternFill>
    </fill>
    <fill>
      <patternFill patternType="solid">
        <fgColor theme="7" tint="0.7999816888943144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79998168889431442"/>
        <bgColor theme="4" tint="0.79998168889431442"/>
      </patternFill>
    </fill>
    <fill>
      <patternFill patternType="solid">
        <fgColor theme="7" tint="0.79998168889431442"/>
        <bgColor theme="4" tint="0.79998168889431442"/>
      </patternFill>
    </fill>
    <fill>
      <patternFill patternType="solid">
        <fgColor theme="4" tint="0.79998168889431442"/>
        <bgColor rgb="FFD6DCE5"/>
      </patternFill>
    </fill>
    <fill>
      <patternFill patternType="solid">
        <fgColor theme="7" tint="0.79998168889431442"/>
        <bgColor rgb="FFD9D9D9"/>
      </patternFill>
    </fill>
    <fill>
      <patternFill patternType="solid">
        <fgColor theme="7" tint="0.79998168889431442"/>
        <bgColor rgb="FFD6DCE5"/>
      </patternFill>
    </fill>
    <fill>
      <patternFill patternType="solid">
        <fgColor theme="0" tint="-0.14999847407452621"/>
        <bgColor rgb="FFD6DCE5"/>
      </patternFill>
    </fill>
    <fill>
      <patternFill patternType="solid">
        <fgColor theme="4" tint="0.39997558519241921"/>
        <bgColor indexed="64"/>
      </patternFill>
    </fill>
    <fill>
      <patternFill patternType="solid">
        <fgColor theme="4" tint="0.39997558519241921"/>
        <bgColor rgb="FFDEEBF7"/>
      </patternFill>
    </fill>
    <fill>
      <patternFill patternType="solid">
        <fgColor theme="4" tint="0.39997558519241921"/>
        <bgColor rgb="FFD6DCE5"/>
      </patternFill>
    </fill>
    <fill>
      <patternFill patternType="solid">
        <fgColor theme="7" tint="0.39997558519241921"/>
        <bgColor indexed="64"/>
      </patternFill>
    </fill>
    <fill>
      <patternFill patternType="solid">
        <fgColor theme="7" tint="0.39997558519241921"/>
        <bgColor rgb="FFD6DCE5"/>
      </patternFill>
    </fill>
    <fill>
      <patternFill patternType="solid">
        <fgColor theme="0" tint="-0.14999847407452621"/>
        <bgColor rgb="FF9999FF"/>
      </patternFill>
    </fill>
    <fill>
      <patternFill patternType="solid">
        <fgColor theme="0"/>
        <bgColor indexed="64"/>
      </patternFill>
    </fill>
    <fill>
      <patternFill patternType="solid">
        <fgColor rgb="FFFFF2CC"/>
        <bgColor rgb="FFD9D9D9"/>
      </patternFill>
    </fill>
    <fill>
      <patternFill patternType="solid">
        <fgColor theme="1"/>
        <bgColor indexed="64"/>
      </patternFill>
    </fill>
    <fill>
      <patternFill patternType="solid">
        <fgColor theme="5" tint="0.79998168889431442"/>
        <bgColor indexed="64"/>
      </patternFill>
    </fill>
    <fill>
      <patternFill patternType="solid">
        <fgColor rgb="FF7030A0"/>
        <bgColor rgb="FF000000"/>
      </patternFill>
    </fill>
    <fill>
      <patternFill patternType="solid">
        <fgColor rgb="FF7030A0"/>
        <bgColor indexed="64"/>
      </patternFill>
    </fill>
    <fill>
      <patternFill patternType="solid">
        <fgColor rgb="FF0070C0"/>
        <bgColor rgb="FFED7D31"/>
      </patternFill>
    </fill>
    <fill>
      <patternFill patternType="solid">
        <fgColor rgb="FF0070C0"/>
        <bgColor rgb="FF000000"/>
      </patternFill>
    </fill>
    <fill>
      <patternFill patternType="solid">
        <fgColor rgb="FF0070C0"/>
        <bgColor indexed="64"/>
      </patternFill>
    </fill>
    <fill>
      <patternFill patternType="solid">
        <fgColor rgb="FF00B050"/>
        <bgColor indexed="64"/>
      </patternFill>
    </fill>
    <fill>
      <patternFill patternType="solid">
        <fgColor theme="4"/>
        <bgColor indexed="64"/>
      </patternFill>
    </fill>
    <fill>
      <patternFill patternType="solid">
        <fgColor theme="2" tint="0.79998168889431442"/>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3"/>
        <bgColor indexed="64"/>
      </patternFill>
    </fill>
    <fill>
      <patternFill patternType="solid">
        <fgColor theme="3" tint="0.89999084444715716"/>
        <bgColor indexed="64"/>
      </patternFill>
    </fill>
  </fills>
  <borders count="72">
    <border>
      <left/>
      <right/>
      <top/>
      <bottom/>
      <diagonal/>
    </border>
    <border>
      <left style="thin">
        <color auto="1"/>
      </left>
      <right/>
      <top/>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style="medium">
        <color auto="1"/>
      </left>
      <right/>
      <top/>
      <bottom style="medium">
        <color auto="1"/>
      </bottom>
      <diagonal/>
    </border>
    <border>
      <left style="medium">
        <color auto="1"/>
      </left>
      <right style="medium">
        <color auto="1"/>
      </right>
      <top/>
      <bottom/>
      <diagonal/>
    </border>
    <border>
      <left style="thin">
        <color auto="1"/>
      </left>
      <right style="medium">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top/>
      <bottom/>
      <diagonal/>
    </border>
    <border>
      <left/>
      <right/>
      <top style="thin">
        <color auto="1"/>
      </top>
      <bottom style="thin">
        <color auto="1"/>
      </bottom>
      <diagonal/>
    </border>
    <border>
      <left/>
      <right/>
      <top/>
      <bottom style="thin">
        <color auto="1"/>
      </bottom>
      <diagonal/>
    </border>
    <border>
      <left style="medium">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style="thin">
        <color auto="1"/>
      </top>
      <bottom/>
      <diagonal/>
    </border>
    <border>
      <left style="medium">
        <color auto="1"/>
      </left>
      <right/>
      <top style="medium">
        <color auto="1"/>
      </top>
      <bottom style="thin">
        <color auto="1"/>
      </bottom>
      <diagonal/>
    </border>
    <border>
      <left/>
      <right/>
      <top style="medium">
        <color auto="1"/>
      </top>
      <bottom style="medium">
        <color auto="1"/>
      </bottom>
      <diagonal/>
    </border>
    <border>
      <left/>
      <right/>
      <top style="thin">
        <color auto="1"/>
      </top>
      <bottom style="medium">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medium">
        <color auto="1"/>
      </left>
      <right style="medium">
        <color auto="1"/>
      </right>
      <top style="medium">
        <color auto="1"/>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medium">
        <color indexed="64"/>
      </left>
      <right style="medium">
        <color indexed="64"/>
      </right>
      <top/>
      <bottom style="medium">
        <color indexed="64"/>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top style="medium">
        <color auto="1"/>
      </top>
      <bottom/>
      <diagonal/>
    </border>
    <border>
      <left/>
      <right/>
      <top/>
      <bottom style="medium">
        <color auto="1"/>
      </bottom>
      <diagonal/>
    </border>
    <border>
      <left style="medium">
        <color auto="1"/>
      </left>
      <right style="thin">
        <color indexed="64"/>
      </right>
      <top style="medium">
        <color auto="1"/>
      </top>
      <bottom/>
      <diagonal/>
    </border>
    <border>
      <left style="medium">
        <color indexed="64"/>
      </left>
      <right style="thin">
        <color indexed="64"/>
      </right>
      <top style="thin">
        <color auto="1"/>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medium">
        <color indexed="64"/>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thin">
        <color auto="1"/>
      </right>
      <top style="thin">
        <color auto="1"/>
      </top>
      <bottom style="medium">
        <color indexed="64"/>
      </bottom>
      <diagonal/>
    </border>
    <border>
      <left style="thin">
        <color indexed="64"/>
      </left>
      <right style="medium">
        <color auto="1"/>
      </right>
      <top/>
      <bottom style="medium">
        <color auto="1"/>
      </bottom>
      <diagonal/>
    </border>
    <border>
      <left style="thin">
        <color indexed="64"/>
      </left>
      <right style="thin">
        <color indexed="64"/>
      </right>
      <top/>
      <bottom style="medium">
        <color auto="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style="medium">
        <color auto="1"/>
      </left>
      <right/>
      <top/>
      <bottom style="thin">
        <color auto="1"/>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right style="medium">
        <color auto="1"/>
      </right>
      <top style="thin">
        <color auto="1"/>
      </top>
      <bottom style="medium">
        <color auto="1"/>
      </bottom>
      <diagonal/>
    </border>
    <border>
      <left/>
      <right style="thin">
        <color indexed="64"/>
      </right>
      <top style="medium">
        <color indexed="64"/>
      </top>
      <bottom/>
      <diagonal/>
    </border>
    <border>
      <left/>
      <right style="medium">
        <color indexed="64"/>
      </right>
      <top/>
      <bottom/>
      <diagonal/>
    </border>
    <border>
      <left style="medium">
        <color indexed="64"/>
      </left>
      <right style="medium">
        <color indexed="64"/>
      </right>
      <top style="thin">
        <color auto="1"/>
      </top>
      <bottom style="medium">
        <color indexed="64"/>
      </bottom>
      <diagonal/>
    </border>
  </borders>
  <cellStyleXfs count="18">
    <xf numFmtId="0" fontId="0" fillId="0" borderId="0"/>
    <xf numFmtId="165" fontId="6" fillId="0" borderId="0" applyBorder="0" applyProtection="0"/>
    <xf numFmtId="164" fontId="6" fillId="0" borderId="0" applyBorder="0" applyProtection="0"/>
    <xf numFmtId="0" fontId="7" fillId="0" borderId="0"/>
    <xf numFmtId="165" fontId="6" fillId="0" borderId="0" applyBorder="0" applyProtection="0"/>
    <xf numFmtId="9" fontId="6" fillId="0" borderId="0" applyBorder="0" applyProtection="0"/>
    <xf numFmtId="164" fontId="6" fillId="0" borderId="0" applyBorder="0" applyProtection="0"/>
    <xf numFmtId="9" fontId="6"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9" fontId="5" fillId="0" borderId="0" applyFont="0" applyFill="0" applyBorder="0" applyAlignment="0" applyProtection="0"/>
    <xf numFmtId="0" fontId="7" fillId="0" borderId="0"/>
    <xf numFmtId="0" fontId="4" fillId="0" borderId="0"/>
    <xf numFmtId="44" fontId="4" fillId="0" borderId="0" applyFont="0" applyFill="0" applyBorder="0" applyAlignment="0" applyProtection="0"/>
    <xf numFmtId="0" fontId="4" fillId="0" borderId="0"/>
    <xf numFmtId="9" fontId="4" fillId="0" borderId="0" applyFont="0" applyFill="0" applyBorder="0" applyAlignment="0" applyProtection="0"/>
    <xf numFmtId="0" fontId="94" fillId="0" borderId="0" applyNumberFormat="0" applyFill="0" applyBorder="0" applyAlignment="0" applyProtection="0"/>
  </cellStyleXfs>
  <cellXfs count="522">
    <xf numFmtId="0" fontId="0" fillId="0" borderId="0" xfId="0"/>
    <xf numFmtId="0" fontId="7" fillId="0" borderId="0" xfId="3"/>
    <xf numFmtId="0" fontId="8" fillId="0" borderId="0" xfId="3" applyFont="1" applyAlignment="1">
      <alignment horizontal="left" wrapText="1"/>
    </xf>
    <xf numFmtId="0" fontId="8" fillId="0" borderId="0" xfId="3" applyFont="1"/>
    <xf numFmtId="0" fontId="9" fillId="0" borderId="0" xfId="3" applyFont="1"/>
    <xf numFmtId="0" fontId="7" fillId="0" borderId="0" xfId="3" applyAlignment="1">
      <alignment horizontal="left" vertical="center"/>
    </xf>
    <xf numFmtId="164" fontId="0" fillId="0" borderId="12" xfId="2" applyFont="1" applyBorder="1" applyProtection="1"/>
    <xf numFmtId="166" fontId="0" fillId="0" borderId="12" xfId="0" applyNumberFormat="1" applyBorder="1"/>
    <xf numFmtId="0" fontId="16" fillId="0" borderId="0" xfId="0" applyFont="1"/>
    <xf numFmtId="0" fontId="22" fillId="0" borderId="0" xfId="0" applyFont="1"/>
    <xf numFmtId="0" fontId="23" fillId="0" borderId="0" xfId="0" applyFont="1"/>
    <xf numFmtId="0" fontId="20" fillId="0" borderId="0" xfId="0" applyFont="1"/>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9" fillId="0" borderId="24" xfId="0" applyFont="1" applyBorder="1" applyAlignment="1">
      <alignment horizontal="center"/>
    </xf>
    <xf numFmtId="0" fontId="25" fillId="0" borderId="25" xfId="0" applyFont="1" applyBorder="1" applyAlignment="1">
      <alignment horizontal="left" wrapText="1"/>
    </xf>
    <xf numFmtId="0" fontId="0" fillId="0" borderId="24" xfId="0" applyBorder="1"/>
    <xf numFmtId="0" fontId="29" fillId="0" borderId="0" xfId="0" applyFont="1" applyAlignment="1">
      <alignment wrapText="1"/>
    </xf>
    <xf numFmtId="0" fontId="26" fillId="0" borderId="0" xfId="0" applyFont="1"/>
    <xf numFmtId="165" fontId="6" fillId="0" borderId="0" xfId="1"/>
    <xf numFmtId="43" fontId="0" fillId="0" borderId="0" xfId="0" applyNumberFormat="1"/>
    <xf numFmtId="0" fontId="31" fillId="0" borderId="0" xfId="0" applyFont="1"/>
    <xf numFmtId="44" fontId="26" fillId="3" borderId="26" xfId="0" applyNumberFormat="1" applyFont="1" applyFill="1" applyBorder="1" applyAlignment="1">
      <alignment vertical="center" wrapText="1"/>
    </xf>
    <xf numFmtId="0" fontId="26" fillId="3" borderId="4" xfId="0" applyFont="1" applyFill="1" applyBorder="1" applyAlignment="1">
      <alignment vertical="center" wrapText="1"/>
    </xf>
    <xf numFmtId="0" fontId="20" fillId="0" borderId="0" xfId="0" applyFont="1" applyAlignment="1">
      <alignment wrapText="1"/>
    </xf>
    <xf numFmtId="0" fontId="25" fillId="3" borderId="31" xfId="0" applyFont="1" applyFill="1" applyBorder="1" applyAlignment="1">
      <alignment vertical="center" wrapText="1"/>
    </xf>
    <xf numFmtId="0" fontId="33" fillId="0" borderId="0" xfId="8" applyFont="1" applyAlignment="1">
      <alignment horizontal="center" wrapText="1"/>
    </xf>
    <xf numFmtId="0" fontId="5" fillId="0" borderId="0" xfId="8"/>
    <xf numFmtId="0" fontId="5" fillId="0" borderId="0" xfId="8" applyAlignment="1">
      <alignment wrapText="1"/>
    </xf>
    <xf numFmtId="0" fontId="34" fillId="0" borderId="0" xfId="8" applyFont="1"/>
    <xf numFmtId="0" fontId="5" fillId="0" borderId="0" xfId="8" applyAlignment="1">
      <alignment horizontal="left" wrapText="1" indent="2"/>
    </xf>
    <xf numFmtId="0" fontId="5" fillId="0" borderId="0" xfId="8" applyAlignment="1">
      <alignment horizontal="left" wrapText="1"/>
    </xf>
    <xf numFmtId="0" fontId="36" fillId="0" borderId="0" xfId="8" applyFont="1" applyAlignment="1">
      <alignment wrapText="1"/>
    </xf>
    <xf numFmtId="0" fontId="5" fillId="0" borderId="0" xfId="8" applyAlignment="1">
      <alignment horizontal="right"/>
    </xf>
    <xf numFmtId="0" fontId="5" fillId="0" borderId="0" xfId="8" applyAlignment="1">
      <alignment horizontal="left" indent="2"/>
    </xf>
    <xf numFmtId="0" fontId="5" fillId="0" borderId="0" xfId="8" applyAlignment="1">
      <alignment horizontal="left" wrapText="1" indent="3"/>
    </xf>
    <xf numFmtId="0" fontId="38" fillId="0" borderId="0" xfId="8" applyFont="1" applyAlignment="1">
      <alignment wrapText="1"/>
    </xf>
    <xf numFmtId="0" fontId="39" fillId="0" borderId="0" xfId="8" applyFont="1" applyAlignment="1">
      <alignment wrapText="1"/>
    </xf>
    <xf numFmtId="0" fontId="9" fillId="0" borderId="9" xfId="3" applyFont="1" applyBorder="1" applyAlignment="1">
      <alignment horizontal="center" wrapText="1"/>
    </xf>
    <xf numFmtId="0" fontId="9" fillId="7" borderId="9" xfId="3" applyFont="1" applyFill="1" applyBorder="1" applyAlignment="1">
      <alignment vertical="center"/>
    </xf>
    <xf numFmtId="0" fontId="15" fillId="0" borderId="16" xfId="3" applyFont="1" applyBorder="1" applyAlignment="1">
      <alignment horizontal="center"/>
    </xf>
    <xf numFmtId="0" fontId="9" fillId="0" borderId="33" xfId="3" applyFont="1" applyBorder="1" applyAlignment="1">
      <alignment horizontal="left"/>
    </xf>
    <xf numFmtId="0" fontId="9" fillId="0" borderId="16" xfId="3" applyFont="1" applyBorder="1" applyAlignment="1">
      <alignment horizontal="center"/>
    </xf>
    <xf numFmtId="0" fontId="15" fillId="0" borderId="7" xfId="3" applyFont="1" applyBorder="1" applyAlignment="1">
      <alignment horizontal="center"/>
    </xf>
    <xf numFmtId="0" fontId="10" fillId="0" borderId="27" xfId="3" applyFont="1" applyBorder="1" applyAlignment="1">
      <alignment horizontal="center" wrapText="1"/>
    </xf>
    <xf numFmtId="0" fontId="10" fillId="0" borderId="9" xfId="3" applyFont="1" applyBorder="1" applyAlignment="1">
      <alignment horizontal="center" wrapText="1"/>
    </xf>
    <xf numFmtId="165" fontId="8" fillId="2" borderId="7" xfId="1" applyFont="1" applyFill="1" applyBorder="1" applyProtection="1">
      <protection locked="0"/>
    </xf>
    <xf numFmtId="9" fontId="8" fillId="12" borderId="3" xfId="7" applyFont="1" applyFill="1" applyBorder="1" applyAlignment="1" applyProtection="1">
      <protection locked="0"/>
    </xf>
    <xf numFmtId="10" fontId="8" fillId="11" borderId="3" xfId="5" applyNumberFormat="1" applyFont="1" applyFill="1" applyBorder="1" applyAlignment="1" applyProtection="1">
      <alignment horizontal="left" wrapText="1" indent="4"/>
      <protection locked="0"/>
    </xf>
    <xf numFmtId="0" fontId="9" fillId="0" borderId="33" xfId="3" applyFont="1" applyBorder="1" applyAlignment="1">
      <alignment horizontal="center"/>
    </xf>
    <xf numFmtId="0" fontId="9" fillId="0" borderId="12" xfId="3" applyFont="1" applyBorder="1" applyAlignment="1">
      <alignment horizontal="center" wrapText="1"/>
    </xf>
    <xf numFmtId="165" fontId="10" fillId="2" borderId="7" xfId="1" applyFont="1" applyFill="1" applyBorder="1" applyAlignment="1" applyProtection="1">
      <alignment horizontal="left" indent="1"/>
      <protection locked="0"/>
    </xf>
    <xf numFmtId="165" fontId="11" fillId="2" borderId="7" xfId="1" applyFont="1" applyFill="1" applyBorder="1" applyAlignment="1" applyProtection="1">
      <alignment horizontal="left" wrapText="1" indent="1"/>
      <protection locked="0"/>
    </xf>
    <xf numFmtId="0" fontId="25" fillId="5" borderId="29" xfId="0" applyFont="1" applyFill="1" applyBorder="1" applyAlignment="1">
      <alignment vertical="center" wrapText="1"/>
    </xf>
    <xf numFmtId="0" fontId="25" fillId="5" borderId="21" xfId="0" applyFont="1" applyFill="1" applyBorder="1" applyAlignment="1">
      <alignment vertical="center" wrapText="1"/>
    </xf>
    <xf numFmtId="165" fontId="26" fillId="5" borderId="18" xfId="1" applyFont="1" applyFill="1" applyBorder="1" applyAlignment="1">
      <alignment wrapText="1"/>
    </xf>
    <xf numFmtId="44" fontId="26" fillId="5" borderId="27" xfId="0" applyNumberFormat="1" applyFont="1" applyFill="1" applyBorder="1" applyAlignment="1">
      <alignment vertical="center" wrapText="1"/>
    </xf>
    <xf numFmtId="165" fontId="26" fillId="5" borderId="18" xfId="1" applyFont="1" applyFill="1" applyBorder="1" applyAlignment="1">
      <alignment horizontal="left" vertical="top" wrapText="1"/>
    </xf>
    <xf numFmtId="0" fontId="26" fillId="5" borderId="11" xfId="0" applyFont="1" applyFill="1" applyBorder="1" applyAlignment="1">
      <alignment vertical="center" wrapText="1"/>
    </xf>
    <xf numFmtId="0" fontId="7" fillId="0" borderId="0" xfId="3" applyAlignment="1">
      <alignment horizontal="left"/>
    </xf>
    <xf numFmtId="166" fontId="0" fillId="11" borderId="12" xfId="5" applyNumberFormat="1" applyFont="1" applyFill="1" applyBorder="1" applyProtection="1">
      <protection locked="0"/>
    </xf>
    <xf numFmtId="0" fontId="26" fillId="3" borderId="34" xfId="0" applyFont="1" applyFill="1" applyBorder="1" applyAlignment="1">
      <alignment horizontal="center" vertical="top" wrapText="1"/>
    </xf>
    <xf numFmtId="0" fontId="8" fillId="19" borderId="19" xfId="3" applyFont="1" applyFill="1" applyBorder="1" applyAlignment="1">
      <alignment horizontal="left" wrapText="1"/>
    </xf>
    <xf numFmtId="0" fontId="8" fillId="19" borderId="13" xfId="3" applyFont="1" applyFill="1" applyBorder="1" applyAlignment="1">
      <alignment horizontal="left" wrapText="1"/>
    </xf>
    <xf numFmtId="0" fontId="26" fillId="0" borderId="24" xfId="0" applyFont="1" applyBorder="1" applyAlignment="1">
      <alignment horizontal="center" wrapText="1"/>
    </xf>
    <xf numFmtId="0" fontId="26" fillId="6" borderId="18" xfId="0" applyFont="1" applyFill="1" applyBorder="1" applyAlignment="1">
      <alignment horizontal="center" vertical="top" wrapText="1"/>
    </xf>
    <xf numFmtId="0" fontId="26" fillId="3" borderId="38" xfId="0" applyFont="1" applyFill="1" applyBorder="1" applyAlignment="1">
      <alignment horizontal="center" vertical="top" wrapText="1"/>
    </xf>
    <xf numFmtId="0" fontId="26" fillId="3" borderId="39" xfId="0" applyFont="1" applyFill="1" applyBorder="1" applyAlignment="1">
      <alignment horizontal="center" vertical="top" wrapText="1"/>
    </xf>
    <xf numFmtId="0" fontId="43" fillId="7" borderId="11" xfId="3" applyFont="1" applyFill="1" applyBorder="1" applyAlignment="1">
      <alignment vertical="center"/>
    </xf>
    <xf numFmtId="43" fontId="8" fillId="16" borderId="27" xfId="6" applyNumberFormat="1" applyFont="1" applyFill="1" applyBorder="1" applyProtection="1"/>
    <xf numFmtId="9" fontId="8" fillId="16" borderId="9" xfId="7" applyFont="1" applyFill="1" applyBorder="1" applyAlignment="1" applyProtection="1"/>
    <xf numFmtId="9" fontId="8" fillId="16" borderId="27" xfId="7" applyFont="1" applyFill="1" applyBorder="1" applyAlignment="1" applyProtection="1"/>
    <xf numFmtId="167" fontId="8" fillId="10" borderId="27" xfId="6" applyNumberFormat="1" applyFont="1" applyFill="1" applyBorder="1" applyProtection="1"/>
    <xf numFmtId="167" fontId="8" fillId="15" borderId="27" xfId="6" applyNumberFormat="1" applyFont="1" applyFill="1" applyBorder="1" applyProtection="1"/>
    <xf numFmtId="167" fontId="8" fillId="15" borderId="9" xfId="6" applyNumberFormat="1" applyFont="1" applyFill="1" applyBorder="1" applyProtection="1"/>
    <xf numFmtId="167" fontId="8" fillId="2" borderId="5" xfId="6" applyNumberFormat="1" applyFont="1" applyFill="1" applyBorder="1" applyProtection="1"/>
    <xf numFmtId="167" fontId="8" fillId="2" borderId="0" xfId="6" applyNumberFormat="1" applyFont="1" applyFill="1" applyBorder="1" applyProtection="1"/>
    <xf numFmtId="167" fontId="8" fillId="13" borderId="27" xfId="1" applyNumberFormat="1" applyFont="1" applyFill="1" applyBorder="1" applyProtection="1"/>
    <xf numFmtId="167" fontId="8" fillId="13" borderId="9" xfId="1" applyNumberFormat="1" applyFont="1" applyFill="1" applyBorder="1" applyProtection="1"/>
    <xf numFmtId="167" fontId="8" fillId="16" borderId="5" xfId="6" applyNumberFormat="1" applyFont="1" applyFill="1" applyBorder="1" applyProtection="1"/>
    <xf numFmtId="167" fontId="8" fillId="16" borderId="0" xfId="6" applyNumberFormat="1" applyFont="1" applyFill="1" applyBorder="1" applyProtection="1"/>
    <xf numFmtId="167" fontId="8" fillId="13" borderId="27" xfId="1" applyNumberFormat="1" applyFont="1" applyFill="1" applyBorder="1" applyProtection="1">
      <protection locked="0"/>
    </xf>
    <xf numFmtId="167" fontId="8" fillId="11" borderId="5" xfId="1" applyNumberFormat="1" applyFont="1" applyFill="1" applyBorder="1" applyProtection="1">
      <protection locked="0"/>
    </xf>
    <xf numFmtId="167" fontId="8" fillId="2" borderId="0" xfId="1" applyNumberFormat="1" applyFont="1" applyFill="1" applyBorder="1" applyProtection="1"/>
    <xf numFmtId="167" fontId="8" fillId="11" borderId="37" xfId="1" applyNumberFormat="1" applyFont="1" applyFill="1" applyBorder="1" applyProtection="1">
      <protection locked="0"/>
    </xf>
    <xf numFmtId="167" fontId="8" fillId="2" borderId="10" xfId="1" applyNumberFormat="1" applyFont="1" applyFill="1" applyBorder="1" applyProtection="1"/>
    <xf numFmtId="167" fontId="8" fillId="2" borderId="37" xfId="1" applyNumberFormat="1" applyFont="1" applyFill="1" applyBorder="1" applyProtection="1"/>
    <xf numFmtId="167" fontId="8" fillId="18" borderId="27" xfId="6" applyNumberFormat="1" applyFont="1" applyFill="1" applyBorder="1" applyProtection="1"/>
    <xf numFmtId="167" fontId="8" fillId="18" borderId="9" xfId="6" applyNumberFormat="1" applyFont="1" applyFill="1" applyBorder="1" applyProtection="1"/>
    <xf numFmtId="167" fontId="8" fillId="10" borderId="9" xfId="6" applyNumberFormat="1" applyFont="1" applyFill="1" applyBorder="1" applyProtection="1"/>
    <xf numFmtId="167" fontId="9" fillId="18" borderId="7" xfId="6" applyNumberFormat="1" applyFont="1" applyFill="1" applyBorder="1" applyProtection="1"/>
    <xf numFmtId="167" fontId="9" fillId="18" borderId="16" xfId="6" applyNumberFormat="1" applyFont="1" applyFill="1" applyBorder="1" applyProtection="1"/>
    <xf numFmtId="168" fontId="26" fillId="5" borderId="27" xfId="0" applyNumberFormat="1" applyFont="1" applyFill="1" applyBorder="1" applyAlignment="1">
      <alignment vertical="center" wrapText="1"/>
    </xf>
    <xf numFmtId="169" fontId="26" fillId="5" borderId="27" xfId="0" applyNumberFormat="1" applyFont="1" applyFill="1" applyBorder="1" applyAlignment="1">
      <alignment vertical="center" wrapText="1"/>
    </xf>
    <xf numFmtId="169" fontId="26" fillId="3" borderId="26" xfId="0" applyNumberFormat="1" applyFont="1" applyFill="1" applyBorder="1" applyAlignment="1">
      <alignment vertical="center" wrapText="1"/>
    </xf>
    <xf numFmtId="169" fontId="26" fillId="3" borderId="32" xfId="0" applyNumberFormat="1" applyFont="1" applyFill="1" applyBorder="1" applyAlignment="1">
      <alignment vertical="center" wrapText="1"/>
    </xf>
    <xf numFmtId="169" fontId="26" fillId="3" borderId="28" xfId="0" applyNumberFormat="1" applyFont="1" applyFill="1" applyBorder="1" applyAlignment="1">
      <alignment vertical="center" wrapText="1"/>
    </xf>
    <xf numFmtId="9" fontId="8" fillId="11" borderId="1" xfId="5" applyFont="1" applyFill="1" applyBorder="1" applyAlignment="1" applyProtection="1">
      <alignment horizontal="left" wrapText="1"/>
      <protection locked="0"/>
    </xf>
    <xf numFmtId="0" fontId="25" fillId="0" borderId="0" xfId="0" applyFont="1" applyAlignment="1">
      <alignment horizontal="left" wrapText="1"/>
    </xf>
    <xf numFmtId="43" fontId="8" fillId="0" borderId="0" xfId="3" applyNumberFormat="1" applyFont="1"/>
    <xf numFmtId="167" fontId="8" fillId="0" borderId="0" xfId="3" applyNumberFormat="1" applyFont="1"/>
    <xf numFmtId="167" fontId="11" fillId="11" borderId="5" xfId="1" applyNumberFormat="1" applyFont="1" applyFill="1" applyBorder="1" applyProtection="1">
      <protection locked="0"/>
    </xf>
    <xf numFmtId="167" fontId="8" fillId="11" borderId="13" xfId="6" applyNumberFormat="1" applyFont="1" applyFill="1" applyBorder="1" applyAlignment="1" applyProtection="1">
      <alignment wrapText="1"/>
      <protection locked="0"/>
    </xf>
    <xf numFmtId="0" fontId="44" fillId="0" borderId="0" xfId="0" applyFont="1"/>
    <xf numFmtId="0" fontId="10" fillId="5" borderId="35" xfId="3" applyFont="1" applyFill="1" applyBorder="1" applyAlignment="1" applyProtection="1">
      <alignment horizontal="left" wrapText="1"/>
      <protection locked="0"/>
    </xf>
    <xf numFmtId="0" fontId="10" fillId="5" borderId="14" xfId="3" applyFont="1" applyFill="1" applyBorder="1" applyAlignment="1" applyProtection="1">
      <alignment horizontal="left" wrapText="1"/>
      <protection locked="0"/>
    </xf>
    <xf numFmtId="0" fontId="13" fillId="14" borderId="8" xfId="3" applyFont="1" applyFill="1" applyBorder="1" applyAlignment="1" applyProtection="1">
      <alignment horizontal="left" wrapText="1" indent="1"/>
      <protection locked="0"/>
    </xf>
    <xf numFmtId="0" fontId="13" fillId="14" borderId="0" xfId="3" applyFont="1" applyFill="1" applyAlignment="1" applyProtection="1">
      <alignment horizontal="left" wrapText="1" indent="1"/>
      <protection locked="0"/>
    </xf>
    <xf numFmtId="0" fontId="10" fillId="14" borderId="11" xfId="3" applyFont="1" applyFill="1" applyBorder="1" applyAlignment="1">
      <alignment horizontal="left" wrapText="1" indent="1"/>
    </xf>
    <xf numFmtId="0" fontId="10" fillId="14" borderId="9" xfId="3" applyFont="1" applyFill="1" applyBorder="1" applyAlignment="1">
      <alignment horizontal="left" wrapText="1" indent="1"/>
    </xf>
    <xf numFmtId="0" fontId="10" fillId="3" borderId="35" xfId="3" applyFont="1" applyFill="1" applyBorder="1" applyAlignment="1" applyProtection="1">
      <alignment horizontal="left" wrapText="1"/>
      <protection locked="0"/>
    </xf>
    <xf numFmtId="0" fontId="10" fillId="3" borderId="14" xfId="3" applyFont="1" applyFill="1" applyBorder="1" applyAlignment="1" applyProtection="1">
      <alignment horizontal="left" wrapText="1"/>
      <protection locked="0"/>
    </xf>
    <xf numFmtId="0" fontId="10" fillId="3" borderId="8" xfId="3" applyFont="1" applyFill="1" applyBorder="1" applyAlignment="1">
      <alignment horizontal="left" wrapText="1" indent="1"/>
    </xf>
    <xf numFmtId="0" fontId="10" fillId="3" borderId="0" xfId="3" applyFont="1" applyFill="1" applyAlignment="1">
      <alignment horizontal="left" wrapText="1" indent="1"/>
    </xf>
    <xf numFmtId="0" fontId="10" fillId="3" borderId="4" xfId="3" applyFont="1" applyFill="1" applyBorder="1" applyAlignment="1">
      <alignment horizontal="left" wrapText="1" indent="1"/>
    </xf>
    <xf numFmtId="0" fontId="10" fillId="3" borderId="30" xfId="3" applyFont="1" applyFill="1" applyBorder="1" applyAlignment="1">
      <alignment horizontal="left" wrapText="1" indent="1"/>
    </xf>
    <xf numFmtId="0" fontId="12" fillId="17" borderId="36" xfId="3" applyFont="1" applyFill="1" applyBorder="1" applyAlignment="1">
      <alignment horizontal="left" wrapText="1" indent="1"/>
    </xf>
    <xf numFmtId="0" fontId="12" fillId="17" borderId="17" xfId="3" applyFont="1" applyFill="1" applyBorder="1" applyAlignment="1">
      <alignment horizontal="left" wrapText="1" indent="1"/>
    </xf>
    <xf numFmtId="0" fontId="12" fillId="14" borderId="36" xfId="3" applyFont="1" applyFill="1" applyBorder="1" applyAlignment="1">
      <alignment horizontal="left" wrapText="1" indent="1"/>
    </xf>
    <xf numFmtId="0" fontId="12" fillId="14" borderId="17" xfId="3" applyFont="1" applyFill="1" applyBorder="1" applyAlignment="1">
      <alignment horizontal="left" wrapText="1" indent="1"/>
    </xf>
    <xf numFmtId="0" fontId="16" fillId="11" borderId="18" xfId="3" applyFont="1" applyFill="1" applyBorder="1" applyAlignment="1" applyProtection="1">
      <alignment horizontal="left"/>
      <protection locked="0"/>
    </xf>
    <xf numFmtId="0" fontId="10" fillId="3" borderId="35" xfId="3" applyFont="1" applyFill="1" applyBorder="1" applyAlignment="1">
      <alignment horizontal="left" wrapText="1" indent="1"/>
    </xf>
    <xf numFmtId="0" fontId="10" fillId="3" borderId="14" xfId="3" applyFont="1" applyFill="1" applyBorder="1" applyAlignment="1">
      <alignment horizontal="left" wrapText="1" indent="1"/>
    </xf>
    <xf numFmtId="0" fontId="10" fillId="17" borderId="36" xfId="3" applyFont="1" applyFill="1" applyBorder="1" applyAlignment="1">
      <alignment horizontal="left" wrapText="1"/>
    </xf>
    <xf numFmtId="0" fontId="10" fillId="17" borderId="17" xfId="3" applyFont="1" applyFill="1" applyBorder="1" applyAlignment="1">
      <alignment horizontal="left" wrapText="1"/>
    </xf>
    <xf numFmtId="0" fontId="9" fillId="0" borderId="15" xfId="3" applyFont="1" applyBorder="1"/>
    <xf numFmtId="0" fontId="14" fillId="11" borderId="8" xfId="3" applyFont="1" applyFill="1" applyBorder="1" applyAlignment="1" applyProtection="1">
      <alignment horizontal="left" wrapText="1"/>
      <protection locked="0"/>
    </xf>
    <xf numFmtId="0" fontId="16" fillId="11" borderId="18" xfId="3" applyFont="1" applyFill="1" applyBorder="1" applyProtection="1">
      <protection locked="0"/>
    </xf>
    <xf numFmtId="0" fontId="16" fillId="11" borderId="9" xfId="3" applyFont="1" applyFill="1" applyBorder="1" applyProtection="1">
      <protection locked="0"/>
    </xf>
    <xf numFmtId="0" fontId="16" fillId="11" borderId="20" xfId="3" applyFont="1" applyFill="1" applyBorder="1" applyProtection="1">
      <protection locked="0"/>
    </xf>
    <xf numFmtId="9" fontId="0" fillId="11" borderId="12" xfId="5" applyFont="1" applyFill="1" applyBorder="1" applyProtection="1">
      <protection locked="0"/>
    </xf>
    <xf numFmtId="0" fontId="42" fillId="0" borderId="0" xfId="3" applyFont="1" applyAlignment="1">
      <alignment horizontal="center" vertical="center"/>
    </xf>
    <xf numFmtId="0" fontId="17" fillId="0" borderId="0" xfId="3" applyFont="1" applyAlignment="1">
      <alignment horizontal="center" vertical="top"/>
    </xf>
    <xf numFmtId="0" fontId="7" fillId="0" borderId="0" xfId="3" applyAlignment="1">
      <alignment vertical="center"/>
    </xf>
    <xf numFmtId="0" fontId="7" fillId="0" borderId="30" xfId="3" applyBorder="1" applyAlignment="1">
      <alignment horizontal="left" vertical="center"/>
    </xf>
    <xf numFmtId="3" fontId="0" fillId="0" borderId="0" xfId="0" applyNumberFormat="1"/>
    <xf numFmtId="9" fontId="8" fillId="5" borderId="1" xfId="5" applyFont="1" applyFill="1" applyBorder="1" applyAlignment="1" applyProtection="1">
      <alignment horizontal="left" wrapText="1"/>
      <protection locked="0"/>
    </xf>
    <xf numFmtId="0" fontId="3" fillId="0" borderId="0" xfId="8" applyFont="1" applyAlignment="1">
      <alignment horizontal="left" wrapText="1" indent="2"/>
    </xf>
    <xf numFmtId="0" fontId="0" fillId="20" borderId="0" xfId="0" applyFill="1"/>
    <xf numFmtId="0" fontId="8" fillId="0" borderId="0" xfId="3" applyFont="1" applyAlignment="1">
      <alignment wrapText="1"/>
    </xf>
    <xf numFmtId="6" fontId="0" fillId="0" borderId="0" xfId="0" applyNumberFormat="1"/>
    <xf numFmtId="9" fontId="8" fillId="0" borderId="0" xfId="3" applyNumberFormat="1" applyFont="1"/>
    <xf numFmtId="9" fontId="8" fillId="11" borderId="41" xfId="5" applyFont="1" applyFill="1" applyBorder="1" applyAlignment="1" applyProtection="1">
      <alignment horizontal="left" wrapText="1"/>
      <protection locked="0"/>
    </xf>
    <xf numFmtId="167" fontId="8" fillId="11" borderId="42" xfId="6" applyNumberFormat="1" applyFont="1" applyFill="1" applyBorder="1" applyAlignment="1" applyProtection="1">
      <alignment wrapText="1"/>
      <protection locked="0"/>
    </xf>
    <xf numFmtId="167" fontId="8" fillId="10" borderId="37" xfId="6" applyNumberFormat="1" applyFont="1" applyFill="1" applyBorder="1" applyProtection="1"/>
    <xf numFmtId="167" fontId="8" fillId="18" borderId="12" xfId="6" applyNumberFormat="1" applyFont="1" applyFill="1" applyBorder="1" applyProtection="1"/>
    <xf numFmtId="167" fontId="45" fillId="17" borderId="7" xfId="2" applyNumberFormat="1" applyFont="1" applyFill="1" applyBorder="1"/>
    <xf numFmtId="44" fontId="0" fillId="0" borderId="0" xfId="0" applyNumberFormat="1"/>
    <xf numFmtId="167" fontId="0" fillId="0" borderId="12" xfId="2" applyNumberFormat="1" applyFont="1" applyBorder="1" applyProtection="1"/>
    <xf numFmtId="167" fontId="0" fillId="0" borderId="12" xfId="0" applyNumberFormat="1" applyBorder="1"/>
    <xf numFmtId="169" fontId="0" fillId="6" borderId="18" xfId="0" applyNumberFormat="1" applyFill="1" applyBorder="1"/>
    <xf numFmtId="169" fontId="0" fillId="3" borderId="28" xfId="0" applyNumberFormat="1" applyFill="1" applyBorder="1"/>
    <xf numFmtId="169" fontId="0" fillId="3" borderId="12" xfId="0" applyNumberFormat="1" applyFill="1" applyBorder="1"/>
    <xf numFmtId="169" fontId="30" fillId="3" borderId="6" xfId="0" applyNumberFormat="1" applyFont="1" applyFill="1" applyBorder="1"/>
    <xf numFmtId="169" fontId="0" fillId="3" borderId="32" xfId="0" applyNumberFormat="1" applyFill="1" applyBorder="1"/>
    <xf numFmtId="169" fontId="0" fillId="3" borderId="40" xfId="0" applyNumberFormat="1" applyFill="1" applyBorder="1"/>
    <xf numFmtId="169" fontId="30" fillId="3" borderId="2" xfId="0" applyNumberFormat="1" applyFont="1" applyFill="1" applyBorder="1"/>
    <xf numFmtId="2" fontId="8" fillId="0" borderId="0" xfId="3" applyNumberFormat="1" applyFont="1"/>
    <xf numFmtId="0" fontId="27" fillId="0" borderId="0" xfId="0" applyFont="1" applyAlignment="1">
      <alignment horizontal="left" wrapText="1"/>
    </xf>
    <xf numFmtId="169" fontId="48" fillId="0" borderId="12" xfId="0" applyNumberFormat="1" applyFont="1" applyBorder="1"/>
    <xf numFmtId="0" fontId="48" fillId="22" borderId="33" xfId="0" applyFont="1" applyFill="1" applyBorder="1"/>
    <xf numFmtId="169" fontId="48" fillId="22" borderId="48" xfId="2" applyNumberFormat="1" applyFont="1" applyFill="1" applyBorder="1"/>
    <xf numFmtId="0" fontId="48" fillId="22" borderId="48" xfId="0" applyFont="1" applyFill="1" applyBorder="1" applyAlignment="1">
      <alignment horizontal="center" vertical="center"/>
    </xf>
    <xf numFmtId="0" fontId="48" fillId="22" borderId="48" xfId="0" applyFont="1" applyFill="1" applyBorder="1"/>
    <xf numFmtId="169" fontId="48" fillId="22" borderId="48" xfId="0" applyNumberFormat="1" applyFont="1" applyFill="1" applyBorder="1"/>
    <xf numFmtId="169" fontId="48" fillId="22" borderId="49" xfId="0" applyNumberFormat="1" applyFont="1" applyFill="1" applyBorder="1"/>
    <xf numFmtId="0" fontId="7" fillId="0" borderId="0" xfId="0" applyFont="1"/>
    <xf numFmtId="0" fontId="51" fillId="0" borderId="0" xfId="0" applyFont="1"/>
    <xf numFmtId="0" fontId="52" fillId="0" borderId="0" xfId="0" applyFont="1"/>
    <xf numFmtId="0" fontId="57" fillId="0" borderId="0" xfId="0" applyFont="1" applyAlignment="1">
      <alignment horizontal="left"/>
    </xf>
    <xf numFmtId="164" fontId="57" fillId="0" borderId="0" xfId="2" applyFont="1" applyBorder="1" applyAlignment="1">
      <alignment horizontal="right"/>
    </xf>
    <xf numFmtId="0" fontId="57" fillId="0" borderId="0" xfId="0" applyFont="1" applyAlignment="1">
      <alignment horizontal="right"/>
    </xf>
    <xf numFmtId="44" fontId="57" fillId="0" borderId="0" xfId="0" applyNumberFormat="1" applyFont="1" applyAlignment="1">
      <alignment horizontal="right"/>
    </xf>
    <xf numFmtId="0" fontId="62" fillId="0" borderId="0" xfId="0" applyFont="1"/>
    <xf numFmtId="0" fontId="47" fillId="24" borderId="33" xfId="0" applyFont="1" applyFill="1" applyBorder="1" applyAlignment="1">
      <alignment horizontal="center" vertical="center" wrapText="1"/>
    </xf>
    <xf numFmtId="169" fontId="50" fillId="5" borderId="6" xfId="0" applyNumberFormat="1" applyFont="1" applyFill="1" applyBorder="1"/>
    <xf numFmtId="169" fontId="50" fillId="5" borderId="6" xfId="2" applyNumberFormat="1" applyFont="1" applyFill="1" applyBorder="1"/>
    <xf numFmtId="0" fontId="60" fillId="0" borderId="0" xfId="0" applyFont="1"/>
    <xf numFmtId="0" fontId="60" fillId="0" borderId="0" xfId="0" applyFont="1" applyAlignment="1">
      <alignment wrapText="1"/>
    </xf>
    <xf numFmtId="0" fontId="47" fillId="26" borderId="43" xfId="0" applyFont="1" applyFill="1" applyBorder="1" applyAlignment="1">
      <alignment horizontal="center" vertical="center" wrapText="1"/>
    </xf>
    <xf numFmtId="169" fontId="49" fillId="5" borderId="6" xfId="0" applyNumberFormat="1" applyFont="1" applyFill="1" applyBorder="1"/>
    <xf numFmtId="169" fontId="49" fillId="5" borderId="2" xfId="0" applyNumberFormat="1" applyFont="1" applyFill="1" applyBorder="1"/>
    <xf numFmtId="0" fontId="46" fillId="22" borderId="29" xfId="0" applyFont="1" applyFill="1" applyBorder="1"/>
    <xf numFmtId="0" fontId="46" fillId="22" borderId="57" xfId="0" applyFont="1" applyFill="1" applyBorder="1"/>
    <xf numFmtId="0" fontId="46" fillId="22" borderId="58" xfId="0" applyFont="1" applyFill="1" applyBorder="1"/>
    <xf numFmtId="0" fontId="50" fillId="0" borderId="8" xfId="0" applyFont="1" applyBorder="1"/>
    <xf numFmtId="0" fontId="48" fillId="0" borderId="11" xfId="0" applyFont="1" applyBorder="1"/>
    <xf numFmtId="0" fontId="48" fillId="0" borderId="11" xfId="0" applyFont="1" applyBorder="1" applyAlignment="1">
      <alignment wrapText="1"/>
    </xf>
    <xf numFmtId="0" fontId="47" fillId="28" borderId="45" xfId="0" applyFont="1" applyFill="1" applyBorder="1" applyAlignment="1">
      <alignment horizontal="center" vertical="center" wrapText="1"/>
    </xf>
    <xf numFmtId="0" fontId="47" fillId="25" borderId="49" xfId="0" applyFont="1" applyFill="1" applyBorder="1" applyAlignment="1">
      <alignment horizontal="center" vertical="center" wrapText="1"/>
    </xf>
    <xf numFmtId="169" fontId="50" fillId="0" borderId="6" xfId="0" applyNumberFormat="1" applyFont="1" applyBorder="1"/>
    <xf numFmtId="169" fontId="50" fillId="0" borderId="45" xfId="0" applyNumberFormat="1" applyFont="1" applyBorder="1"/>
    <xf numFmtId="169" fontId="50" fillId="0" borderId="6" xfId="2" applyNumberFormat="1" applyFont="1" applyBorder="1"/>
    <xf numFmtId="169" fontId="48" fillId="0" borderId="6" xfId="0" applyNumberFormat="1" applyFont="1" applyBorder="1"/>
    <xf numFmtId="169" fontId="48" fillId="0" borderId="18" xfId="0" applyNumberFormat="1" applyFont="1" applyBorder="1"/>
    <xf numFmtId="169" fontId="48" fillId="0" borderId="47" xfId="0" applyNumberFormat="1" applyFont="1" applyBorder="1"/>
    <xf numFmtId="0" fontId="48" fillId="5" borderId="28" xfId="0" applyFont="1" applyFill="1" applyBorder="1" applyProtection="1">
      <protection locked="0"/>
    </xf>
    <xf numFmtId="169" fontId="48" fillId="5" borderId="12" xfId="2" applyNumberFormat="1" applyFont="1" applyFill="1" applyBorder="1" applyProtection="1">
      <protection locked="0"/>
    </xf>
    <xf numFmtId="0" fontId="48" fillId="5" borderId="12" xfId="0" applyFont="1" applyFill="1" applyBorder="1" applyAlignment="1" applyProtection="1">
      <alignment horizontal="center" vertical="center"/>
      <protection locked="0"/>
    </xf>
    <xf numFmtId="9" fontId="48" fillId="5" borderId="12" xfId="0" applyNumberFormat="1" applyFont="1" applyFill="1" applyBorder="1" applyAlignment="1" applyProtection="1">
      <alignment horizontal="center"/>
      <protection locked="0"/>
    </xf>
    <xf numFmtId="0" fontId="48" fillId="5" borderId="20" xfId="0" applyFont="1" applyFill="1" applyBorder="1" applyProtection="1">
      <protection locked="0"/>
    </xf>
    <xf numFmtId="0" fontId="48" fillId="5" borderId="46" xfId="0" applyFont="1" applyFill="1" applyBorder="1" applyProtection="1">
      <protection locked="0"/>
    </xf>
    <xf numFmtId="169" fontId="48" fillId="5" borderId="19" xfId="2" applyNumberFormat="1" applyFont="1" applyFill="1" applyBorder="1" applyProtection="1">
      <protection locked="0"/>
    </xf>
    <xf numFmtId="0" fontId="48" fillId="5" borderId="19" xfId="0" applyFont="1" applyFill="1" applyBorder="1" applyAlignment="1" applyProtection="1">
      <alignment horizontal="center" vertical="center"/>
      <protection locked="0"/>
    </xf>
    <xf numFmtId="9" fontId="48" fillId="5" borderId="19" xfId="0" applyNumberFormat="1" applyFont="1" applyFill="1" applyBorder="1" applyAlignment="1" applyProtection="1">
      <alignment horizontal="center"/>
      <protection locked="0"/>
    </xf>
    <xf numFmtId="0" fontId="47" fillId="29" borderId="33" xfId="0" applyFont="1" applyFill="1" applyBorder="1" applyAlignment="1">
      <alignment horizontal="center" vertical="center"/>
    </xf>
    <xf numFmtId="0" fontId="49" fillId="0" borderId="11" xfId="0" applyFont="1" applyBorder="1"/>
    <xf numFmtId="0" fontId="49" fillId="0" borderId="36" xfId="0" applyFont="1" applyBorder="1"/>
    <xf numFmtId="0" fontId="67" fillId="0" borderId="0" xfId="0" applyFont="1"/>
    <xf numFmtId="0" fontId="69" fillId="0" borderId="0" xfId="0" applyFont="1"/>
    <xf numFmtId="0" fontId="71" fillId="7" borderId="38" xfId="0" applyFont="1" applyFill="1" applyBorder="1" applyAlignment="1">
      <alignment horizontal="right"/>
    </xf>
    <xf numFmtId="0" fontId="71" fillId="7" borderId="32" xfId="0" applyFont="1" applyFill="1" applyBorder="1" applyAlignment="1">
      <alignment horizontal="right"/>
    </xf>
    <xf numFmtId="0" fontId="65" fillId="7" borderId="38" xfId="0" applyFont="1" applyFill="1" applyBorder="1" applyAlignment="1">
      <alignment horizontal="right"/>
    </xf>
    <xf numFmtId="0" fontId="65" fillId="7" borderId="32" xfId="0" applyFont="1" applyFill="1" applyBorder="1" applyAlignment="1">
      <alignment horizontal="right"/>
    </xf>
    <xf numFmtId="0" fontId="47" fillId="33" borderId="43" xfId="0" applyFont="1" applyFill="1" applyBorder="1" applyAlignment="1">
      <alignment horizontal="center" vertical="center" wrapText="1"/>
    </xf>
    <xf numFmtId="0" fontId="47" fillId="33" borderId="44" xfId="0" applyFont="1" applyFill="1" applyBorder="1" applyAlignment="1">
      <alignment horizontal="center" vertical="center" wrapText="1"/>
    </xf>
    <xf numFmtId="0" fontId="47" fillId="33" borderId="45" xfId="0" applyFont="1" applyFill="1" applyBorder="1" applyAlignment="1">
      <alignment horizontal="center" vertical="center" wrapText="1"/>
    </xf>
    <xf numFmtId="0" fontId="47" fillId="33" borderId="4" xfId="0" applyFont="1" applyFill="1" applyBorder="1" applyAlignment="1">
      <alignment horizontal="left"/>
    </xf>
    <xf numFmtId="169" fontId="63" fillId="33" borderId="30" xfId="2" applyNumberFormat="1" applyFont="1" applyFill="1" applyBorder="1" applyAlignment="1">
      <alignment horizontal="right"/>
    </xf>
    <xf numFmtId="37" fontId="63" fillId="33" borderId="30" xfId="2" applyNumberFormat="1" applyFont="1" applyFill="1" applyBorder="1" applyAlignment="1">
      <alignment horizontal="center"/>
    </xf>
    <xf numFmtId="9" fontId="63" fillId="33" borderId="30" xfId="7" applyFont="1" applyFill="1" applyBorder="1" applyAlignment="1">
      <alignment horizontal="center"/>
    </xf>
    <xf numFmtId="169" fontId="63" fillId="33" borderId="42" xfId="2" applyNumberFormat="1" applyFont="1" applyFill="1" applyBorder="1" applyAlignment="1">
      <alignment horizontal="right"/>
    </xf>
    <xf numFmtId="169" fontId="63" fillId="33" borderId="45" xfId="0" applyNumberFormat="1" applyFont="1" applyFill="1" applyBorder="1"/>
    <xf numFmtId="42" fontId="41" fillId="6" borderId="12" xfId="0" applyNumberFormat="1" applyFont="1" applyFill="1" applyBorder="1" applyAlignment="1">
      <alignment horizontal="left"/>
    </xf>
    <xf numFmtId="42" fontId="41" fillId="6" borderId="6" xfId="0" applyNumberFormat="1" applyFont="1" applyFill="1" applyBorder="1" applyAlignment="1">
      <alignment horizontal="left"/>
    </xf>
    <xf numFmtId="0" fontId="41" fillId="0" borderId="11" xfId="0" applyFont="1" applyBorder="1"/>
    <xf numFmtId="42" fontId="73" fillId="0" borderId="12" xfId="0" applyNumberFormat="1" applyFont="1" applyBorder="1" applyAlignment="1">
      <alignment horizontal="left"/>
    </xf>
    <xf numFmtId="42" fontId="73" fillId="0" borderId="6" xfId="0" applyNumberFormat="1" applyFont="1" applyBorder="1" applyAlignment="1">
      <alignment horizontal="left"/>
    </xf>
    <xf numFmtId="0" fontId="41" fillId="0" borderId="11" xfId="0" applyFont="1" applyBorder="1" applyAlignment="1">
      <alignment horizontal="left"/>
    </xf>
    <xf numFmtId="0" fontId="41" fillId="6" borderId="11" xfId="0" applyFont="1" applyFill="1" applyBorder="1" applyAlignment="1">
      <alignment horizontal="left"/>
    </xf>
    <xf numFmtId="0" fontId="41" fillId="6" borderId="9" xfId="0" applyFont="1" applyFill="1" applyBorder="1" applyAlignment="1">
      <alignment horizontal="left"/>
    </xf>
    <xf numFmtId="0" fontId="73" fillId="6" borderId="9" xfId="0" applyFont="1" applyFill="1" applyBorder="1" applyAlignment="1">
      <alignment horizontal="left"/>
    </xf>
    <xf numFmtId="0" fontId="73" fillId="6" borderId="20" xfId="0" applyFont="1" applyFill="1" applyBorder="1" applyAlignment="1">
      <alignment horizontal="left"/>
    </xf>
    <xf numFmtId="0" fontId="41" fillId="0" borderId="35" xfId="0" applyFont="1" applyBorder="1" applyAlignment="1">
      <alignment horizontal="left"/>
    </xf>
    <xf numFmtId="0" fontId="74" fillId="31" borderId="3" xfId="0" applyFont="1" applyFill="1" applyBorder="1" applyAlignment="1">
      <alignment horizontal="left"/>
    </xf>
    <xf numFmtId="0" fontId="73" fillId="31" borderId="16" xfId="0" applyFont="1" applyFill="1" applyBorder="1" applyAlignment="1">
      <alignment horizontal="left"/>
    </xf>
    <xf numFmtId="0" fontId="73" fillId="31" borderId="63" xfId="0" applyFont="1" applyFill="1" applyBorder="1" applyAlignment="1">
      <alignment horizontal="left"/>
    </xf>
    <xf numFmtId="42" fontId="41" fillId="31" borderId="48" xfId="0" applyNumberFormat="1" applyFont="1" applyFill="1" applyBorder="1" applyAlignment="1">
      <alignment horizontal="left"/>
    </xf>
    <xf numFmtId="42" fontId="41" fillId="31" borderId="49" xfId="0" applyNumberFormat="1" applyFont="1" applyFill="1" applyBorder="1" applyAlignment="1">
      <alignment horizontal="left"/>
    </xf>
    <xf numFmtId="0" fontId="41" fillId="6" borderId="65" xfId="0" applyFont="1" applyFill="1" applyBorder="1" applyAlignment="1">
      <alignment horizontal="left"/>
    </xf>
    <xf numFmtId="0" fontId="73" fillId="6" borderId="10" xfId="0" applyFont="1" applyFill="1" applyBorder="1" applyAlignment="1">
      <alignment horizontal="left"/>
    </xf>
    <xf numFmtId="0" fontId="73" fillId="6" borderId="52" xfId="0" applyFont="1" applyFill="1" applyBorder="1" applyAlignment="1">
      <alignment horizontal="left"/>
    </xf>
    <xf numFmtId="42" fontId="41" fillId="6" borderId="44" xfId="2" applyNumberFormat="1" applyFont="1" applyFill="1" applyBorder="1" applyAlignment="1" applyProtection="1">
      <alignment horizontal="center"/>
    </xf>
    <xf numFmtId="42" fontId="41" fillId="6" borderId="45" xfId="2" applyNumberFormat="1" applyFont="1" applyFill="1" applyBorder="1" applyAlignment="1" applyProtection="1">
      <alignment horizontal="center"/>
    </xf>
    <xf numFmtId="42" fontId="41" fillId="31" borderId="16" xfId="0" applyNumberFormat="1" applyFont="1" applyFill="1" applyBorder="1" applyAlignment="1">
      <alignment horizontal="left"/>
    </xf>
    <xf numFmtId="42" fontId="41" fillId="31" borderId="60" xfId="0" applyNumberFormat="1" applyFont="1" applyFill="1" applyBorder="1" applyAlignment="1">
      <alignment horizontal="left"/>
    </xf>
    <xf numFmtId="0" fontId="72" fillId="0" borderId="0" xfId="0" applyFont="1" applyAlignment="1">
      <alignment horizontal="left"/>
    </xf>
    <xf numFmtId="0" fontId="71" fillId="0" borderId="0" xfId="0" applyFont="1" applyAlignment="1">
      <alignment horizontal="right"/>
    </xf>
    <xf numFmtId="0" fontId="5" fillId="9" borderId="6" xfId="8" applyFill="1" applyBorder="1" applyAlignment="1" applyProtection="1">
      <alignment wrapText="1"/>
      <protection locked="0"/>
    </xf>
    <xf numFmtId="164" fontId="6" fillId="5" borderId="6" xfId="2" applyFill="1" applyBorder="1" applyProtection="1">
      <protection locked="0"/>
    </xf>
    <xf numFmtId="164" fontId="6" fillId="0" borderId="6" xfId="2" applyBorder="1"/>
    <xf numFmtId="0" fontId="5" fillId="5" borderId="6" xfId="8" applyFill="1" applyBorder="1" applyProtection="1">
      <protection locked="0"/>
    </xf>
    <xf numFmtId="9" fontId="0" fillId="9" borderId="6" xfId="11" applyFont="1" applyFill="1" applyBorder="1" applyAlignment="1" applyProtection="1">
      <alignment wrapText="1"/>
      <protection locked="0"/>
    </xf>
    <xf numFmtId="164" fontId="6" fillId="0" borderId="2" xfId="2" applyBorder="1"/>
    <xf numFmtId="42" fontId="6" fillId="0" borderId="6" xfId="2" applyNumberFormat="1" applyBorder="1"/>
    <xf numFmtId="0" fontId="68" fillId="34" borderId="64" xfId="0" applyFont="1" applyFill="1" applyBorder="1" applyAlignment="1">
      <alignment horizontal="center" vertical="center" wrapText="1"/>
    </xf>
    <xf numFmtId="9" fontId="68" fillId="34" borderId="64" xfId="0" applyNumberFormat="1" applyFont="1" applyFill="1" applyBorder="1" applyAlignment="1">
      <alignment horizontal="center" vertical="center" wrapText="1"/>
    </xf>
    <xf numFmtId="0" fontId="68" fillId="34" borderId="67" xfId="0" applyFont="1" applyFill="1" applyBorder="1" applyAlignment="1">
      <alignment horizontal="center" vertical="center" wrapText="1"/>
    </xf>
    <xf numFmtId="0" fontId="66" fillId="22" borderId="0" xfId="0" applyFont="1" applyFill="1"/>
    <xf numFmtId="0" fontId="79" fillId="22" borderId="0" xfId="0" applyFont="1" applyFill="1"/>
    <xf numFmtId="0" fontId="80" fillId="22" borderId="0" xfId="0" applyFont="1" applyFill="1"/>
    <xf numFmtId="0" fontId="81" fillId="0" borderId="0" xfId="0" applyFont="1"/>
    <xf numFmtId="164" fontId="81" fillId="0" borderId="0" xfId="2" applyFont="1"/>
    <xf numFmtId="0" fontId="81" fillId="0" borderId="0" xfId="0" applyFont="1" applyAlignment="1">
      <alignment horizontal="right"/>
    </xf>
    <xf numFmtId="0" fontId="56" fillId="30" borderId="7" xfId="0" applyFont="1" applyFill="1" applyBorder="1" applyAlignment="1">
      <alignment horizontal="center" vertical="center" wrapText="1"/>
    </xf>
    <xf numFmtId="0" fontId="84" fillId="30" borderId="7" xfId="0" applyFont="1" applyFill="1" applyBorder="1" applyAlignment="1">
      <alignment horizontal="center" vertical="center" wrapText="1"/>
    </xf>
    <xf numFmtId="164" fontId="85" fillId="29" borderId="7" xfId="2" applyFont="1" applyFill="1" applyBorder="1" applyAlignment="1">
      <alignment horizontal="center" vertical="center" wrapText="1"/>
    </xf>
    <xf numFmtId="0" fontId="85" fillId="29" borderId="7" xfId="0" applyFont="1" applyFill="1" applyBorder="1" applyAlignment="1">
      <alignment horizontal="center" vertical="center" wrapText="1"/>
    </xf>
    <xf numFmtId="0" fontId="87" fillId="22" borderId="0" xfId="0" applyFont="1" applyFill="1"/>
    <xf numFmtId="0" fontId="88" fillId="22" borderId="0" xfId="0" applyFont="1" applyFill="1"/>
    <xf numFmtId="164" fontId="88" fillId="22" borderId="0" xfId="2" applyFont="1" applyFill="1"/>
    <xf numFmtId="0" fontId="88" fillId="22" borderId="0" xfId="0" applyFont="1" applyFill="1" applyAlignment="1">
      <alignment horizontal="right"/>
    </xf>
    <xf numFmtId="0" fontId="78" fillId="0" borderId="0" xfId="0" applyFont="1" applyAlignment="1">
      <alignment horizontal="right"/>
    </xf>
    <xf numFmtId="170" fontId="53" fillId="23" borderId="32" xfId="0" applyNumberFormat="1" applyFont="1" applyFill="1" applyBorder="1" applyAlignment="1">
      <alignment wrapText="1"/>
    </xf>
    <xf numFmtId="164" fontId="53" fillId="23" borderId="40" xfId="2" applyFont="1" applyFill="1" applyBorder="1" applyAlignment="1" applyProtection="1">
      <alignment wrapText="1"/>
    </xf>
    <xf numFmtId="0" fontId="53" fillId="23" borderId="40" xfId="0" applyFont="1" applyFill="1" applyBorder="1" applyAlignment="1">
      <alignment wrapText="1"/>
    </xf>
    <xf numFmtId="169" fontId="53" fillId="23" borderId="2" xfId="2" applyNumberFormat="1" applyFont="1" applyFill="1" applyBorder="1" applyAlignment="1" applyProtection="1">
      <alignment horizontal="left" wrapText="1"/>
    </xf>
    <xf numFmtId="169" fontId="53" fillId="23" borderId="32" xfId="2" applyNumberFormat="1" applyFont="1" applyFill="1" applyBorder="1" applyAlignment="1" applyProtection="1">
      <alignment horizontal="left" wrapText="1"/>
    </xf>
    <xf numFmtId="169" fontId="53" fillId="23" borderId="40" xfId="2" applyNumberFormat="1" applyFont="1" applyFill="1" applyBorder="1" applyAlignment="1" applyProtection="1">
      <alignment horizontal="left" wrapText="1"/>
    </xf>
    <xf numFmtId="169" fontId="53" fillId="23" borderId="40" xfId="0" applyNumberFormat="1" applyFont="1" applyFill="1" applyBorder="1" applyAlignment="1">
      <alignment horizontal="left" wrapText="1"/>
    </xf>
    <xf numFmtId="42" fontId="81" fillId="0" borderId="45" xfId="2" applyNumberFormat="1" applyFont="1" applyBorder="1" applyAlignment="1">
      <alignment horizontal="right" wrapText="1"/>
    </xf>
    <xf numFmtId="0" fontId="85" fillId="28" borderId="7" xfId="0" applyFont="1" applyFill="1" applyBorder="1" applyAlignment="1">
      <alignment horizontal="center" vertical="center" wrapText="1"/>
    </xf>
    <xf numFmtId="0" fontId="73" fillId="0" borderId="0" xfId="0" applyFont="1" applyAlignment="1">
      <alignment horizontal="left"/>
    </xf>
    <xf numFmtId="0" fontId="41" fillId="0" borderId="12" xfId="0" applyFont="1" applyBorder="1"/>
    <xf numFmtId="0" fontId="41" fillId="0" borderId="12" xfId="0" applyFont="1" applyBorder="1" applyAlignment="1">
      <alignment horizontal="left"/>
    </xf>
    <xf numFmtId="0" fontId="41" fillId="6" borderId="12" xfId="0" applyFont="1" applyFill="1" applyBorder="1" applyAlignment="1">
      <alignment horizontal="left"/>
    </xf>
    <xf numFmtId="0" fontId="73" fillId="6" borderId="12" xfId="0" applyFont="1" applyFill="1" applyBorder="1" applyAlignment="1">
      <alignment horizontal="left"/>
    </xf>
    <xf numFmtId="0" fontId="41" fillId="0" borderId="0" xfId="0" applyFont="1" applyAlignment="1">
      <alignment horizontal="left"/>
    </xf>
    <xf numFmtId="0" fontId="74" fillId="0" borderId="0" xfId="0" applyFont="1" applyAlignment="1">
      <alignment horizontal="left"/>
    </xf>
    <xf numFmtId="0" fontId="73" fillId="6" borderId="18" xfId="0" applyFont="1" applyFill="1" applyBorder="1" applyAlignment="1">
      <alignment horizontal="left"/>
    </xf>
    <xf numFmtId="0" fontId="90" fillId="6" borderId="28" xfId="0" applyFont="1" applyFill="1" applyBorder="1" applyAlignment="1">
      <alignment horizontal="center"/>
    </xf>
    <xf numFmtId="0" fontId="90" fillId="6" borderId="6" xfId="0" applyFont="1" applyFill="1" applyBorder="1" applyAlignment="1">
      <alignment horizontal="center"/>
    </xf>
    <xf numFmtId="0" fontId="0" fillId="0" borderId="8" xfId="0" applyBorder="1"/>
    <xf numFmtId="0" fontId="0" fillId="0" borderId="70" xfId="0" applyBorder="1"/>
    <xf numFmtId="0" fontId="0" fillId="6" borderId="28" xfId="0" applyFill="1" applyBorder="1"/>
    <xf numFmtId="0" fontId="0" fillId="6" borderId="6" xfId="0" applyFill="1" applyBorder="1"/>
    <xf numFmtId="10" fontId="0" fillId="5" borderId="28" xfId="0" applyNumberFormat="1" applyFill="1" applyBorder="1" applyAlignment="1">
      <alignment horizontal="center"/>
    </xf>
    <xf numFmtId="0" fontId="90" fillId="6" borderId="38" xfId="0" applyFont="1" applyFill="1" applyBorder="1" applyAlignment="1">
      <alignment horizontal="center"/>
    </xf>
    <xf numFmtId="42" fontId="0" fillId="0" borderId="6" xfId="0" applyNumberFormat="1" applyBorder="1"/>
    <xf numFmtId="0" fontId="0" fillId="22" borderId="0" xfId="0" applyFill="1"/>
    <xf numFmtId="0" fontId="68" fillId="0" borderId="0" xfId="0" applyFont="1"/>
    <xf numFmtId="42" fontId="0" fillId="0" borderId="18" xfId="0" applyNumberFormat="1" applyBorder="1"/>
    <xf numFmtId="0" fontId="0" fillId="6" borderId="18" xfId="0" applyFill="1" applyBorder="1"/>
    <xf numFmtId="0" fontId="90" fillId="6" borderId="53" xfId="0" applyFont="1" applyFill="1" applyBorder="1" applyAlignment="1">
      <alignment horizontal="center"/>
    </xf>
    <xf numFmtId="0" fontId="68" fillId="22" borderId="21" xfId="0" applyFont="1" applyFill="1" applyBorder="1" applyAlignment="1">
      <alignment horizontal="center"/>
    </xf>
    <xf numFmtId="0" fontId="0" fillId="6" borderId="27" xfId="0" applyFill="1" applyBorder="1"/>
    <xf numFmtId="10" fontId="0" fillId="0" borderId="27" xfId="0" applyNumberFormat="1" applyBorder="1"/>
    <xf numFmtId="0" fontId="0" fillId="0" borderId="27" xfId="0" applyBorder="1"/>
    <xf numFmtId="0" fontId="0" fillId="35" borderId="27" xfId="0" applyFill="1" applyBorder="1"/>
    <xf numFmtId="0" fontId="0" fillId="31" borderId="71" xfId="0" applyFill="1" applyBorder="1"/>
    <xf numFmtId="0" fontId="81" fillId="5" borderId="44" xfId="0" applyFont="1" applyFill="1" applyBorder="1" applyAlignment="1" applyProtection="1">
      <alignment wrapText="1"/>
      <protection locked="0"/>
    </xf>
    <xf numFmtId="0" fontId="81" fillId="5" borderId="45" xfId="0" applyFont="1" applyFill="1" applyBorder="1" applyAlignment="1" applyProtection="1">
      <alignment wrapText="1"/>
      <protection locked="0"/>
    </xf>
    <xf numFmtId="170" fontId="81" fillId="5" borderId="43" xfId="1" applyNumberFormat="1" applyFont="1" applyFill="1" applyBorder="1" applyAlignment="1" applyProtection="1">
      <alignment horizontal="left" wrapText="1"/>
      <protection locked="0"/>
    </xf>
    <xf numFmtId="164" fontId="81" fillId="5" borderId="44" xfId="2" applyFont="1" applyFill="1" applyBorder="1" applyAlignment="1" applyProtection="1">
      <alignment horizontal="left" wrapText="1"/>
      <protection locked="0"/>
    </xf>
    <xf numFmtId="37" fontId="81" fillId="5" borderId="44" xfId="2" applyNumberFormat="1" applyFont="1" applyFill="1" applyBorder="1" applyAlignment="1" applyProtection="1">
      <alignment horizontal="right" wrapText="1"/>
      <protection locked="0"/>
    </xf>
    <xf numFmtId="0" fontId="81" fillId="5" borderId="12" xfId="0" applyFont="1" applyFill="1" applyBorder="1" applyAlignment="1" applyProtection="1">
      <alignment wrapText="1"/>
      <protection locked="0"/>
    </xf>
    <xf numFmtId="0" fontId="86" fillId="5" borderId="12" xfId="0" applyFont="1" applyFill="1" applyBorder="1" applyAlignment="1" applyProtection="1">
      <alignment wrapText="1"/>
      <protection locked="0"/>
    </xf>
    <xf numFmtId="0" fontId="81" fillId="5" borderId="6" xfId="0" applyFont="1" applyFill="1" applyBorder="1" applyAlignment="1" applyProtection="1">
      <alignment wrapText="1"/>
      <protection locked="0"/>
    </xf>
    <xf numFmtId="170" fontId="81" fillId="5" borderId="28" xfId="1" applyNumberFormat="1" applyFont="1" applyFill="1" applyBorder="1" applyAlignment="1" applyProtection="1">
      <alignment horizontal="left" wrapText="1"/>
      <protection locked="0"/>
    </xf>
    <xf numFmtId="164" fontId="81" fillId="5" borderId="12" xfId="2" applyFont="1" applyFill="1" applyBorder="1" applyAlignment="1" applyProtection="1">
      <alignment horizontal="left" wrapText="1"/>
      <protection locked="0"/>
    </xf>
    <xf numFmtId="37" fontId="81" fillId="5" borderId="12" xfId="2" applyNumberFormat="1" applyFont="1" applyFill="1" applyBorder="1" applyAlignment="1" applyProtection="1">
      <alignment horizontal="right" wrapText="1"/>
      <protection locked="0"/>
    </xf>
    <xf numFmtId="0" fontId="81" fillId="5" borderId="19" xfId="0" applyFont="1" applyFill="1" applyBorder="1" applyAlignment="1" applyProtection="1">
      <alignment wrapText="1"/>
      <protection locked="0"/>
    </xf>
    <xf numFmtId="0" fontId="81" fillId="5" borderId="47" xfId="0" applyFont="1" applyFill="1" applyBorder="1" applyAlignment="1" applyProtection="1">
      <alignment wrapText="1"/>
      <protection locked="0"/>
    </xf>
    <xf numFmtId="170" fontId="81" fillId="5" borderId="46" xfId="1" applyNumberFormat="1" applyFont="1" applyFill="1" applyBorder="1" applyAlignment="1" applyProtection="1">
      <alignment horizontal="left" wrapText="1"/>
      <protection locked="0"/>
    </xf>
    <xf numFmtId="164" fontId="81" fillId="5" borderId="19" xfId="2" applyFont="1" applyFill="1" applyBorder="1" applyAlignment="1" applyProtection="1">
      <alignment horizontal="left" wrapText="1"/>
      <protection locked="0"/>
    </xf>
    <xf numFmtId="37" fontId="81" fillId="5" borderId="19" xfId="2" applyNumberFormat="1" applyFont="1" applyFill="1" applyBorder="1" applyAlignment="1" applyProtection="1">
      <alignment horizontal="right" wrapText="1"/>
      <protection locked="0"/>
    </xf>
    <xf numFmtId="169" fontId="81" fillId="0" borderId="45" xfId="2" applyNumberFormat="1" applyFont="1" applyBorder="1" applyAlignment="1">
      <alignment horizontal="left" wrapText="1"/>
    </xf>
    <xf numFmtId="169" fontId="81" fillId="0" borderId="6" xfId="2" applyNumberFormat="1" applyFont="1" applyBorder="1" applyAlignment="1">
      <alignment horizontal="left" wrapText="1"/>
    </xf>
    <xf numFmtId="169" fontId="81" fillId="0" borderId="47" xfId="2" applyNumberFormat="1" applyFont="1" applyBorder="1" applyAlignment="1">
      <alignment horizontal="left" wrapText="1"/>
    </xf>
    <xf numFmtId="169" fontId="81" fillId="5" borderId="43" xfId="2" applyNumberFormat="1" applyFont="1" applyFill="1" applyBorder="1" applyAlignment="1" applyProtection="1">
      <alignment horizontal="left" wrapText="1"/>
      <protection locked="0"/>
    </xf>
    <xf numFmtId="169" fontId="81" fillId="5" borderId="44" xfId="2" applyNumberFormat="1" applyFont="1" applyFill="1" applyBorder="1" applyAlignment="1" applyProtection="1">
      <alignment horizontal="left" wrapText="1"/>
      <protection locked="0"/>
    </xf>
    <xf numFmtId="169" fontId="81" fillId="5" borderId="28" xfId="2" applyNumberFormat="1" applyFont="1" applyFill="1" applyBorder="1" applyAlignment="1" applyProtection="1">
      <alignment horizontal="left" wrapText="1"/>
      <protection locked="0"/>
    </xf>
    <xf numFmtId="169" fontId="81" fillId="5" borderId="12" xfId="2" applyNumberFormat="1" applyFont="1" applyFill="1" applyBorder="1" applyAlignment="1" applyProtection="1">
      <alignment horizontal="left" wrapText="1"/>
      <protection locked="0"/>
    </xf>
    <xf numFmtId="169" fontId="81" fillId="5" borderId="46" xfId="2" applyNumberFormat="1" applyFont="1" applyFill="1" applyBorder="1" applyAlignment="1" applyProtection="1">
      <alignment horizontal="left" wrapText="1"/>
      <protection locked="0"/>
    </xf>
    <xf numFmtId="169" fontId="81" fillId="5" borderId="19" xfId="2" applyNumberFormat="1" applyFont="1" applyFill="1" applyBorder="1" applyAlignment="1" applyProtection="1">
      <alignment horizontal="left" wrapText="1"/>
      <protection locked="0"/>
    </xf>
    <xf numFmtId="0" fontId="81" fillId="5" borderId="43" xfId="0" applyFont="1" applyFill="1" applyBorder="1" applyAlignment="1" applyProtection="1">
      <alignment wrapText="1"/>
      <protection locked="0"/>
    </xf>
    <xf numFmtId="0" fontId="86" fillId="5" borderId="28" xfId="0" applyFont="1" applyFill="1" applyBorder="1" applyAlignment="1" applyProtection="1">
      <alignment wrapText="1"/>
      <protection locked="0"/>
    </xf>
    <xf numFmtId="0" fontId="81" fillId="5" borderId="28" xfId="0" applyFont="1" applyFill="1" applyBorder="1" applyAlignment="1" applyProtection="1">
      <alignment wrapText="1"/>
      <protection locked="0"/>
    </xf>
    <xf numFmtId="0" fontId="81" fillId="5" borderId="46" xfId="0" applyFont="1" applyFill="1" applyBorder="1" applyAlignment="1" applyProtection="1">
      <alignment wrapText="1"/>
      <protection locked="0"/>
    </xf>
    <xf numFmtId="0" fontId="94" fillId="0" borderId="0" xfId="17"/>
    <xf numFmtId="0" fontId="47" fillId="33" borderId="12" xfId="0" applyFont="1" applyFill="1" applyBorder="1" applyAlignment="1">
      <alignment horizontal="center" vertical="center" wrapText="1"/>
    </xf>
    <xf numFmtId="0" fontId="47" fillId="33" borderId="12" xfId="0" applyFont="1" applyFill="1" applyBorder="1" applyAlignment="1">
      <alignment horizontal="left" vertical="center" wrapText="1"/>
    </xf>
    <xf numFmtId="0" fontId="100" fillId="0" borderId="12" xfId="0" applyFont="1" applyBorder="1" applyAlignment="1">
      <alignment horizontal="center" vertical="center"/>
    </xf>
    <xf numFmtId="0" fontId="99" fillId="0" borderId="12" xfId="17" applyFont="1" applyBorder="1" applyAlignment="1">
      <alignment horizontal="left" vertical="center"/>
    </xf>
    <xf numFmtId="0" fontId="101" fillId="0" borderId="12" xfId="0" applyFont="1" applyBorder="1" applyAlignment="1">
      <alignment horizontal="left" vertical="top" wrapText="1"/>
    </xf>
    <xf numFmtId="0" fontId="48" fillId="5" borderId="43" xfId="0" applyFont="1" applyFill="1" applyBorder="1" applyAlignment="1" applyProtection="1">
      <alignment horizontal="left" vertical="top"/>
      <protection locked="0"/>
    </xf>
    <xf numFmtId="0" fontId="48" fillId="5" borderId="28" xfId="0" applyFont="1" applyFill="1" applyBorder="1" applyAlignment="1" applyProtection="1">
      <alignment horizontal="left" vertical="top"/>
      <protection locked="0"/>
    </xf>
    <xf numFmtId="0" fontId="48" fillId="5" borderId="46" xfId="0" applyFont="1" applyFill="1" applyBorder="1" applyAlignment="1" applyProtection="1">
      <alignment horizontal="left" vertical="top"/>
      <protection locked="0"/>
    </xf>
    <xf numFmtId="0" fontId="48" fillId="5" borderId="32" xfId="0" applyFont="1" applyFill="1" applyBorder="1" applyAlignment="1" applyProtection="1">
      <alignment horizontal="left" vertical="top"/>
      <protection locked="0"/>
    </xf>
    <xf numFmtId="0" fontId="22" fillId="0" borderId="0" xfId="0" applyFont="1" applyAlignment="1">
      <alignment horizontal="left" wrapText="1"/>
    </xf>
    <xf numFmtId="0" fontId="16" fillId="11" borderId="18" xfId="0" applyFont="1" applyFill="1" applyBorder="1" applyAlignment="1" applyProtection="1">
      <alignment horizontal="left" vertical="top" wrapText="1"/>
      <protection locked="0"/>
    </xf>
    <xf numFmtId="0" fontId="16" fillId="11" borderId="9" xfId="0" applyFont="1" applyFill="1" applyBorder="1" applyAlignment="1" applyProtection="1">
      <alignment horizontal="left" vertical="top" wrapText="1"/>
      <protection locked="0"/>
    </xf>
    <xf numFmtId="0" fontId="16" fillId="11" borderId="20" xfId="0" applyFont="1" applyFill="1" applyBorder="1" applyAlignment="1" applyProtection="1">
      <alignment horizontal="left" vertical="top" wrapText="1"/>
      <protection locked="0"/>
    </xf>
    <xf numFmtId="0" fontId="16" fillId="21" borderId="12" xfId="0" applyFont="1" applyFill="1" applyBorder="1" applyAlignment="1">
      <alignment horizontal="left" vertical="top" wrapText="1"/>
    </xf>
    <xf numFmtId="0" fontId="23" fillId="0" borderId="0" xfId="0" applyFont="1" applyAlignment="1">
      <alignment horizontal="left" wrapText="1"/>
    </xf>
    <xf numFmtId="0" fontId="22" fillId="5" borderId="18" xfId="0" applyFont="1" applyFill="1" applyBorder="1" applyAlignment="1">
      <alignment horizontal="left" wrapText="1"/>
    </xf>
    <xf numFmtId="0" fontId="22" fillId="5" borderId="9" xfId="0" applyFont="1" applyFill="1" applyBorder="1" applyAlignment="1">
      <alignment horizontal="left" wrapText="1"/>
    </xf>
    <xf numFmtId="0" fontId="22" fillId="5" borderId="20" xfId="0" applyFont="1" applyFill="1" applyBorder="1" applyAlignment="1">
      <alignment horizontal="left" wrapText="1"/>
    </xf>
    <xf numFmtId="0" fontId="23" fillId="0" borderId="10" xfId="0" applyFont="1" applyBorder="1" applyAlignment="1">
      <alignment horizontal="left" wrapText="1"/>
    </xf>
    <xf numFmtId="0" fontId="22" fillId="5" borderId="12" xfId="0" applyFont="1" applyFill="1" applyBorder="1" applyAlignment="1">
      <alignment horizontal="left" wrapText="1"/>
    </xf>
    <xf numFmtId="0" fontId="16" fillId="11" borderId="12" xfId="0" applyFont="1" applyFill="1" applyBorder="1" applyAlignment="1">
      <alignment horizontal="left" wrapText="1"/>
    </xf>
    <xf numFmtId="0" fontId="16" fillId="11" borderId="12" xfId="0" applyFont="1" applyFill="1" applyBorder="1" applyAlignment="1">
      <alignment horizontal="left"/>
    </xf>
    <xf numFmtId="0" fontId="16" fillId="11" borderId="55" xfId="0" applyFont="1" applyFill="1" applyBorder="1" applyAlignment="1" applyProtection="1">
      <alignment horizontal="left" vertical="top" wrapText="1"/>
      <protection locked="0"/>
    </xf>
    <xf numFmtId="0" fontId="16" fillId="11" borderId="56" xfId="0" applyFont="1" applyFill="1" applyBorder="1" applyAlignment="1" applyProtection="1">
      <alignment horizontal="left" vertical="top" wrapText="1"/>
      <protection locked="0"/>
    </xf>
    <xf numFmtId="0" fontId="25" fillId="4" borderId="18" xfId="0" applyFont="1" applyFill="1" applyBorder="1" applyAlignment="1">
      <alignment horizontal="left" wrapText="1"/>
    </xf>
    <xf numFmtId="0" fontId="25" fillId="4" borderId="20" xfId="0" applyFont="1" applyFill="1" applyBorder="1" applyAlignment="1">
      <alignment horizontal="left" wrapText="1"/>
    </xf>
    <xf numFmtId="0" fontId="25" fillId="4" borderId="9" xfId="0" applyFont="1" applyFill="1" applyBorder="1" applyAlignment="1">
      <alignment horizontal="left" wrapText="1"/>
    </xf>
    <xf numFmtId="0" fontId="16" fillId="11" borderId="53" xfId="0" applyFont="1" applyFill="1" applyBorder="1" applyAlignment="1" applyProtection="1">
      <alignment horizontal="left" vertical="top" wrapText="1"/>
      <protection locked="0"/>
    </xf>
    <xf numFmtId="0" fontId="16" fillId="11" borderId="54" xfId="0" applyFont="1" applyFill="1" applyBorder="1" applyAlignment="1" applyProtection="1">
      <alignment horizontal="left" vertical="top" wrapText="1"/>
      <protection locked="0"/>
    </xf>
    <xf numFmtId="0" fontId="16" fillId="11" borderId="12" xfId="0" applyFont="1" applyFill="1" applyBorder="1" applyAlignment="1" applyProtection="1">
      <alignment horizontal="left" vertical="top" wrapText="1"/>
      <protection locked="0"/>
    </xf>
    <xf numFmtId="0" fontId="23" fillId="5" borderId="12" xfId="0" applyFont="1" applyFill="1" applyBorder="1" applyAlignment="1">
      <alignment horizontal="left" wrapText="1"/>
    </xf>
    <xf numFmtId="0" fontId="13" fillId="5" borderId="11" xfId="3" applyFont="1" applyFill="1" applyBorder="1" applyAlignment="1">
      <alignment horizontal="left" wrapText="1"/>
    </xf>
    <xf numFmtId="0" fontId="13" fillId="5" borderId="9" xfId="3" applyFont="1" applyFill="1" applyBorder="1" applyAlignment="1">
      <alignment horizontal="left" wrapText="1"/>
    </xf>
    <xf numFmtId="0" fontId="13" fillId="5" borderId="20" xfId="3" applyFont="1" applyFill="1" applyBorder="1" applyAlignment="1">
      <alignment horizontal="left" wrapText="1"/>
    </xf>
    <xf numFmtId="0" fontId="23" fillId="0" borderId="0" xfId="0" applyFont="1" applyAlignment="1">
      <alignment horizontal="left"/>
    </xf>
    <xf numFmtId="6" fontId="22" fillId="5" borderId="12" xfId="0" applyNumberFormat="1" applyFont="1" applyFill="1" applyBorder="1" applyAlignment="1">
      <alignment horizontal="left" wrapText="1"/>
    </xf>
    <xf numFmtId="0" fontId="23" fillId="5" borderId="18" xfId="0" applyFont="1" applyFill="1" applyBorder="1" applyAlignment="1">
      <alignment horizontal="left" wrapText="1"/>
    </xf>
    <xf numFmtId="0" fontId="23" fillId="5" borderId="9" xfId="0" applyFont="1" applyFill="1" applyBorder="1" applyAlignment="1">
      <alignment horizontal="left" wrapText="1"/>
    </xf>
    <xf numFmtId="0" fontId="23" fillId="5" borderId="20" xfId="0" applyFont="1" applyFill="1" applyBorder="1" applyAlignment="1">
      <alignment horizontal="left" wrapText="1"/>
    </xf>
    <xf numFmtId="0" fontId="48" fillId="5" borderId="18" xfId="0" applyFont="1" applyFill="1" applyBorder="1" applyAlignment="1" applyProtection="1">
      <alignment horizontal="left" vertical="top" wrapText="1"/>
      <protection locked="0"/>
    </xf>
    <xf numFmtId="0" fontId="48" fillId="5" borderId="9" xfId="0" applyFont="1" applyFill="1" applyBorder="1" applyAlignment="1" applyProtection="1">
      <alignment horizontal="left" vertical="top" wrapText="1"/>
      <protection locked="0"/>
    </xf>
    <xf numFmtId="0" fontId="48" fillId="5" borderId="62" xfId="0" applyFont="1" applyFill="1" applyBorder="1" applyAlignment="1" applyProtection="1">
      <alignment horizontal="left" vertical="top" wrapText="1"/>
      <protection locked="0"/>
    </xf>
    <xf numFmtId="0" fontId="53" fillId="32" borderId="29" xfId="0" applyFont="1" applyFill="1" applyBorder="1" applyAlignment="1">
      <alignment horizontal="left" vertical="top" wrapText="1"/>
    </xf>
    <xf numFmtId="0" fontId="56" fillId="32" borderId="57" xfId="0" applyFont="1" applyFill="1" applyBorder="1" applyAlignment="1">
      <alignment horizontal="left" vertical="top" wrapText="1"/>
    </xf>
    <xf numFmtId="0" fontId="56" fillId="32" borderId="58" xfId="0" applyFont="1" applyFill="1" applyBorder="1" applyAlignment="1">
      <alignment horizontal="left" vertical="top" wrapText="1"/>
    </xf>
    <xf numFmtId="0" fontId="56" fillId="32" borderId="4" xfId="0" applyFont="1" applyFill="1" applyBorder="1" applyAlignment="1">
      <alignment horizontal="left" vertical="top" wrapText="1"/>
    </xf>
    <xf numFmtId="0" fontId="56" fillId="32" borderId="30" xfId="0" applyFont="1" applyFill="1" applyBorder="1" applyAlignment="1">
      <alignment horizontal="left" vertical="top" wrapText="1"/>
    </xf>
    <xf numFmtId="0" fontId="56" fillId="32" borderId="59" xfId="0" applyFont="1" applyFill="1" applyBorder="1" applyAlignment="1">
      <alignment horizontal="left" vertical="top" wrapText="1"/>
    </xf>
    <xf numFmtId="0" fontId="52" fillId="0" borderId="0" xfId="0" applyFont="1" applyAlignment="1">
      <alignment horizontal="center"/>
    </xf>
    <xf numFmtId="0" fontId="52" fillId="0" borderId="30" xfId="0" applyFont="1" applyBorder="1" applyAlignment="1">
      <alignment horizontal="center"/>
    </xf>
    <xf numFmtId="0" fontId="46" fillId="22" borderId="38" xfId="0" applyFont="1" applyFill="1" applyBorder="1" applyAlignment="1">
      <alignment horizontal="left"/>
    </xf>
    <xf numFmtId="0" fontId="46" fillId="22" borderId="39" xfId="0" applyFont="1" applyFill="1" applyBorder="1" applyAlignment="1">
      <alignment horizontal="left"/>
    </xf>
    <xf numFmtId="0" fontId="46" fillId="22" borderId="34" xfId="0" applyFont="1" applyFill="1" applyBorder="1" applyAlignment="1">
      <alignment horizontal="left"/>
    </xf>
    <xf numFmtId="0" fontId="57" fillId="32" borderId="3" xfId="0" applyFont="1" applyFill="1" applyBorder="1" applyAlignment="1">
      <alignment horizontal="left" vertical="top" wrapText="1"/>
    </xf>
    <xf numFmtId="0" fontId="57" fillId="32" borderId="16" xfId="0" applyFont="1" applyFill="1" applyBorder="1" applyAlignment="1">
      <alignment horizontal="left" vertical="top" wrapText="1"/>
    </xf>
    <xf numFmtId="0" fontId="57" fillId="32" borderId="60" xfId="0" applyFont="1" applyFill="1" applyBorder="1" applyAlignment="1">
      <alignment horizontal="left" vertical="top" wrapText="1"/>
    </xf>
    <xf numFmtId="0" fontId="57" fillId="0" borderId="57" xfId="0" applyFont="1" applyBorder="1" applyAlignment="1">
      <alignment horizontal="center"/>
    </xf>
    <xf numFmtId="0" fontId="57" fillId="0" borderId="30" xfId="0" applyFont="1" applyBorder="1" applyAlignment="1">
      <alignment horizontal="center"/>
    </xf>
    <xf numFmtId="169" fontId="49" fillId="5" borderId="12" xfId="2" applyNumberFormat="1" applyFont="1" applyFill="1" applyBorder="1" applyAlignment="1" applyProtection="1">
      <alignment horizontal="left" vertical="top" wrapText="1"/>
      <protection locked="0"/>
    </xf>
    <xf numFmtId="169" fontId="49" fillId="5" borderId="55" xfId="2" applyNumberFormat="1" applyFont="1" applyFill="1" applyBorder="1" applyAlignment="1" applyProtection="1">
      <alignment horizontal="left" vertical="top" wrapText="1"/>
      <protection locked="0"/>
    </xf>
    <xf numFmtId="169" fontId="49" fillId="5" borderId="17" xfId="2" applyNumberFormat="1" applyFont="1" applyFill="1" applyBorder="1" applyAlignment="1" applyProtection="1">
      <alignment horizontal="left" vertical="top" wrapText="1"/>
      <protection locked="0"/>
    </xf>
    <xf numFmtId="169" fontId="49" fillId="5" borderId="56" xfId="2" applyNumberFormat="1" applyFont="1" applyFill="1" applyBorder="1" applyAlignment="1" applyProtection="1">
      <alignment horizontal="left" vertical="top" wrapText="1"/>
      <protection locked="0"/>
    </xf>
    <xf numFmtId="0" fontId="46" fillId="22" borderId="29" xfId="0" applyFont="1" applyFill="1" applyBorder="1" applyAlignment="1">
      <alignment horizontal="left"/>
    </xf>
    <xf numFmtId="0" fontId="46" fillId="22" borderId="57" xfId="0" applyFont="1" applyFill="1" applyBorder="1" applyAlignment="1">
      <alignment horizontal="left"/>
    </xf>
    <xf numFmtId="0" fontId="46" fillId="22" borderId="58" xfId="0" applyFont="1" applyFill="1" applyBorder="1" applyAlignment="1">
      <alignment horizontal="left"/>
    </xf>
    <xf numFmtId="0" fontId="46" fillId="22" borderId="4" xfId="0" applyFont="1" applyFill="1" applyBorder="1" applyAlignment="1">
      <alignment horizontal="left"/>
    </xf>
    <xf numFmtId="0" fontId="46" fillId="22" borderId="30" xfId="0" applyFont="1" applyFill="1" applyBorder="1" applyAlignment="1">
      <alignment horizontal="left"/>
    </xf>
    <xf numFmtId="0" fontId="50" fillId="0" borderId="12" xfId="0" applyFont="1" applyBorder="1" applyAlignment="1">
      <alignment horizontal="left"/>
    </xf>
    <xf numFmtId="169" fontId="49" fillId="5" borderId="18" xfId="2" applyNumberFormat="1" applyFont="1" applyFill="1" applyBorder="1" applyAlignment="1" applyProtection="1">
      <alignment horizontal="left" vertical="top" wrapText="1"/>
      <protection locked="0"/>
    </xf>
    <xf numFmtId="169" fontId="49" fillId="5" borderId="9" xfId="2" applyNumberFormat="1" applyFont="1" applyFill="1" applyBorder="1" applyAlignment="1" applyProtection="1">
      <alignment horizontal="left" vertical="top" wrapText="1"/>
      <protection locked="0"/>
    </xf>
    <xf numFmtId="169" fontId="49" fillId="5" borderId="20" xfId="2" applyNumberFormat="1" applyFont="1" applyFill="1" applyBorder="1" applyAlignment="1" applyProtection="1">
      <alignment horizontal="left" vertical="top" wrapText="1"/>
      <protection locked="0"/>
    </xf>
    <xf numFmtId="0" fontId="47" fillId="25" borderId="1" xfId="0" applyFont="1" applyFill="1" applyBorder="1" applyAlignment="1">
      <alignment horizontal="center" vertical="center"/>
    </xf>
    <xf numFmtId="0" fontId="47" fillId="25" borderId="0" xfId="0" applyFont="1" applyFill="1" applyAlignment="1">
      <alignment horizontal="center" vertical="center"/>
    </xf>
    <xf numFmtId="0" fontId="47" fillId="25" borderId="51" xfId="0" applyFont="1" applyFill="1" applyBorder="1" applyAlignment="1">
      <alignment horizontal="center" vertical="center"/>
    </xf>
    <xf numFmtId="0" fontId="50" fillId="5" borderId="12" xfId="0" applyFont="1" applyFill="1" applyBorder="1" applyAlignment="1">
      <alignment horizontal="left" wrapText="1"/>
    </xf>
    <xf numFmtId="0" fontId="0" fillId="5" borderId="18" xfId="0" applyFill="1" applyBorder="1" applyAlignment="1">
      <alignment horizontal="left" vertical="top" wrapText="1"/>
    </xf>
    <xf numFmtId="0" fontId="0" fillId="5" borderId="9" xfId="0" applyFill="1" applyBorder="1" applyAlignment="1">
      <alignment horizontal="left" vertical="top" wrapText="1"/>
    </xf>
    <xf numFmtId="0" fontId="0" fillId="5" borderId="20" xfId="0" applyFill="1" applyBorder="1" applyAlignment="1">
      <alignment horizontal="left" vertical="top" wrapText="1"/>
    </xf>
    <xf numFmtId="0" fontId="48" fillId="22" borderId="0" xfId="0" applyFont="1" applyFill="1" applyAlignment="1">
      <alignment horizontal="center"/>
    </xf>
    <xf numFmtId="0" fontId="60" fillId="0" borderId="57" xfId="0" applyFont="1" applyBorder="1" applyAlignment="1">
      <alignment horizontal="center"/>
    </xf>
    <xf numFmtId="0" fontId="48" fillId="5" borderId="40" xfId="0" applyFont="1" applyFill="1" applyBorder="1" applyAlignment="1" applyProtection="1">
      <alignment horizontal="left" vertical="top" wrapText="1"/>
      <protection locked="0"/>
    </xf>
    <xf numFmtId="0" fontId="48" fillId="5" borderId="2" xfId="0" applyFont="1" applyFill="1" applyBorder="1" applyAlignment="1" applyProtection="1">
      <alignment horizontal="left" vertical="top" wrapText="1"/>
      <protection locked="0"/>
    </xf>
    <xf numFmtId="49" fontId="70" fillId="5" borderId="39" xfId="0" applyNumberFormat="1" applyFont="1" applyFill="1" applyBorder="1" applyAlignment="1">
      <alignment horizontal="left"/>
    </xf>
    <xf numFmtId="49" fontId="70" fillId="5" borderId="34" xfId="0" applyNumberFormat="1" applyFont="1" applyFill="1" applyBorder="1" applyAlignment="1">
      <alignment horizontal="left"/>
    </xf>
    <xf numFmtId="49" fontId="70" fillId="5" borderId="40" xfId="0" applyNumberFormat="1" applyFont="1" applyFill="1" applyBorder="1" applyAlignment="1">
      <alignment horizontal="left"/>
    </xf>
    <xf numFmtId="49" fontId="70" fillId="5" borderId="2" xfId="0" applyNumberFormat="1" applyFont="1" applyFill="1" applyBorder="1" applyAlignment="1">
      <alignment horizontal="left"/>
    </xf>
    <xf numFmtId="0" fontId="47" fillId="27" borderId="1" xfId="0" applyFont="1" applyFill="1" applyBorder="1" applyAlignment="1">
      <alignment horizontal="center" vertical="center" wrapText="1"/>
    </xf>
    <xf numFmtId="0" fontId="63" fillId="27" borderId="0" xfId="0" applyFont="1" applyFill="1" applyAlignment="1">
      <alignment horizontal="center" vertical="center" wrapText="1"/>
    </xf>
    <xf numFmtId="0" fontId="63" fillId="27" borderId="51" xfId="0" applyFont="1" applyFill="1" applyBorder="1" applyAlignment="1">
      <alignment horizontal="center" vertical="center" wrapText="1"/>
    </xf>
    <xf numFmtId="0" fontId="48" fillId="5" borderId="12" xfId="0" applyFont="1" applyFill="1" applyBorder="1" applyAlignment="1" applyProtection="1">
      <alignment horizontal="left" vertical="top" wrapText="1"/>
      <protection locked="0"/>
    </xf>
    <xf numFmtId="0" fontId="48" fillId="5" borderId="6" xfId="0" applyFont="1" applyFill="1" applyBorder="1" applyAlignment="1" applyProtection="1">
      <alignment horizontal="left" vertical="top" wrapText="1"/>
      <protection locked="0"/>
    </xf>
    <xf numFmtId="0" fontId="47" fillId="29" borderId="61" xfId="0" applyFont="1" applyFill="1" applyBorder="1" applyAlignment="1">
      <alignment horizontal="center" vertical="center"/>
    </xf>
    <xf numFmtId="0" fontId="47" fillId="29" borderId="16" xfId="0" applyFont="1" applyFill="1" applyBorder="1" applyAlignment="1">
      <alignment horizontal="center" vertical="center"/>
    </xf>
    <xf numFmtId="0" fontId="47" fillId="29" borderId="60" xfId="0" applyFont="1" applyFill="1" applyBorder="1" applyAlignment="1">
      <alignment horizontal="center" vertical="center"/>
    </xf>
    <xf numFmtId="0" fontId="48" fillId="5" borderId="44" xfId="0" applyFont="1" applyFill="1" applyBorder="1" applyAlignment="1" applyProtection="1">
      <alignment horizontal="left" vertical="top" wrapText="1"/>
      <protection locked="0"/>
    </xf>
    <xf numFmtId="0" fontId="48" fillId="5" borderId="45" xfId="0" applyFont="1" applyFill="1" applyBorder="1" applyAlignment="1" applyProtection="1">
      <alignment horizontal="left" vertical="top" wrapText="1"/>
      <protection locked="0"/>
    </xf>
    <xf numFmtId="0" fontId="81" fillId="32" borderId="3" xfId="0" applyFont="1" applyFill="1" applyBorder="1" applyAlignment="1">
      <alignment vertical="top" wrapText="1"/>
    </xf>
    <xf numFmtId="0" fontId="50" fillId="32" borderId="16" xfId="0" applyFont="1" applyFill="1" applyBorder="1" applyAlignment="1">
      <alignment vertical="top"/>
    </xf>
    <xf numFmtId="0" fontId="50" fillId="32" borderId="60" xfId="0" applyFont="1" applyFill="1" applyBorder="1" applyAlignment="1">
      <alignment vertical="top"/>
    </xf>
    <xf numFmtId="0" fontId="46" fillId="30" borderId="3" xfId="0" applyFont="1" applyFill="1" applyBorder="1" applyAlignment="1">
      <alignment horizontal="center" vertical="center"/>
    </xf>
    <xf numFmtId="0" fontId="46" fillId="30" borderId="16" xfId="0" applyFont="1" applyFill="1" applyBorder="1" applyAlignment="1">
      <alignment horizontal="center" vertical="center"/>
    </xf>
    <xf numFmtId="0" fontId="46" fillId="30" borderId="60" xfId="0" applyFont="1" applyFill="1" applyBorder="1" applyAlignment="1">
      <alignment horizontal="center" vertical="center"/>
    </xf>
    <xf numFmtId="0" fontId="46" fillId="28" borderId="29" xfId="0" applyFont="1" applyFill="1" applyBorder="1" applyAlignment="1">
      <alignment horizontal="center" vertical="center"/>
    </xf>
    <xf numFmtId="0" fontId="46" fillId="28" borderId="57" xfId="0" applyFont="1" applyFill="1" applyBorder="1" applyAlignment="1">
      <alignment horizontal="center" vertical="center"/>
    </xf>
    <xf numFmtId="0" fontId="46" fillId="28" borderId="58" xfId="0" applyFont="1" applyFill="1" applyBorder="1" applyAlignment="1">
      <alignment horizontal="center" vertical="center"/>
    </xf>
    <xf numFmtId="0" fontId="89" fillId="23" borderId="36" xfId="0" applyFont="1" applyFill="1" applyBorder="1" applyAlignment="1">
      <alignment horizontal="right" wrapText="1"/>
    </xf>
    <xf numFmtId="0" fontId="89" fillId="23" borderId="17" xfId="0" applyFont="1" applyFill="1" applyBorder="1" applyAlignment="1">
      <alignment horizontal="right" wrapText="1"/>
    </xf>
    <xf numFmtId="0" fontId="89" fillId="23" borderId="68" xfId="0" applyFont="1" applyFill="1" applyBorder="1" applyAlignment="1">
      <alignment horizontal="right" wrapText="1"/>
    </xf>
    <xf numFmtId="0" fontId="46" fillId="29" borderId="3" xfId="0" applyFont="1" applyFill="1" applyBorder="1" applyAlignment="1">
      <alignment horizontal="center" vertical="center"/>
    </xf>
    <xf numFmtId="0" fontId="46" fillId="29" borderId="16" xfId="0" applyFont="1" applyFill="1" applyBorder="1" applyAlignment="1">
      <alignment horizontal="center" vertical="center"/>
    </xf>
    <xf numFmtId="0" fontId="32" fillId="8" borderId="28" xfId="8" applyFont="1" applyFill="1" applyBorder="1" applyAlignment="1">
      <alignment horizontal="left" vertical="center" wrapText="1"/>
    </xf>
    <xf numFmtId="0" fontId="32" fillId="8" borderId="12" xfId="8" applyFont="1" applyFill="1" applyBorder="1" applyAlignment="1">
      <alignment horizontal="left" vertical="center" wrapText="1"/>
    </xf>
    <xf numFmtId="0" fontId="32" fillId="0" borderId="28" xfId="8" applyFont="1" applyBorder="1" applyAlignment="1">
      <alignment horizontal="left" vertical="center" wrapText="1"/>
    </xf>
    <xf numFmtId="0" fontId="5" fillId="0" borderId="12" xfId="8" applyBorder="1" applyAlignment="1">
      <alignment horizontal="left" vertical="center" wrapText="1"/>
    </xf>
    <xf numFmtId="0" fontId="32" fillId="8" borderId="32" xfId="8" applyFont="1" applyFill="1" applyBorder="1" applyAlignment="1">
      <alignment horizontal="left" vertical="center" wrapText="1"/>
    </xf>
    <xf numFmtId="0" fontId="32" fillId="8" borderId="40" xfId="8" applyFont="1" applyFill="1" applyBorder="1" applyAlignment="1">
      <alignment horizontal="left" vertical="center" wrapText="1"/>
    </xf>
    <xf numFmtId="0" fontId="68" fillId="22" borderId="38" xfId="10" applyFont="1" applyFill="1" applyBorder="1" applyAlignment="1">
      <alignment horizontal="left" vertical="top"/>
    </xf>
    <xf numFmtId="0" fontId="68" fillId="22" borderId="39" xfId="10" applyFont="1" applyFill="1" applyBorder="1" applyAlignment="1">
      <alignment horizontal="left" vertical="top"/>
    </xf>
    <xf numFmtId="0" fontId="68" fillId="22" borderId="34" xfId="10" applyFont="1" applyFill="1" applyBorder="1" applyAlignment="1">
      <alignment horizontal="left" vertical="top"/>
    </xf>
    <xf numFmtId="0" fontId="37" fillId="0" borderId="28" xfId="8" applyFont="1" applyBorder="1" applyAlignment="1">
      <alignment horizontal="left" wrapText="1"/>
    </xf>
    <xf numFmtId="0" fontId="37" fillId="0" borderId="12" xfId="8" applyFont="1" applyBorder="1" applyAlignment="1">
      <alignment horizontal="left" wrapText="1"/>
    </xf>
    <xf numFmtId="0" fontId="37" fillId="0" borderId="6" xfId="8" applyFont="1" applyBorder="1" applyAlignment="1">
      <alignment horizontal="left" wrapText="1"/>
    </xf>
    <xf numFmtId="0" fontId="5" fillId="8" borderId="28" xfId="8" applyFill="1" applyBorder="1" applyAlignment="1">
      <alignment horizontal="left" vertical="center" wrapText="1"/>
    </xf>
    <xf numFmtId="0" fontId="5" fillId="8" borderId="12" xfId="8" applyFill="1" applyBorder="1" applyAlignment="1">
      <alignment horizontal="left" vertical="center" wrapText="1"/>
    </xf>
    <xf numFmtId="0" fontId="5" fillId="0" borderId="28" xfId="8" applyBorder="1" applyAlignment="1">
      <alignment horizontal="left" vertical="center" wrapText="1"/>
    </xf>
    <xf numFmtId="0" fontId="32" fillId="8" borderId="28" xfId="8" applyFont="1" applyFill="1" applyBorder="1" applyAlignment="1">
      <alignment horizontal="left" vertical="center"/>
    </xf>
    <xf numFmtId="0" fontId="32" fillId="8" borderId="12" xfId="8" applyFont="1" applyFill="1" applyBorder="1" applyAlignment="1">
      <alignment horizontal="left" vertical="center"/>
    </xf>
    <xf numFmtId="0" fontId="2" fillId="0" borderId="28" xfId="8" applyFont="1" applyBorder="1" applyAlignment="1">
      <alignment horizontal="left" vertical="center" wrapText="1"/>
    </xf>
    <xf numFmtId="0" fontId="20" fillId="0" borderId="0" xfId="0" applyFont="1" applyAlignment="1">
      <alignment horizontal="center"/>
    </xf>
    <xf numFmtId="0" fontId="25" fillId="0" borderId="0" xfId="0" applyFont="1" applyAlignment="1">
      <alignment horizontal="left" wrapText="1"/>
    </xf>
    <xf numFmtId="0" fontId="0" fillId="0" borderId="0" xfId="0"/>
    <xf numFmtId="0" fontId="25" fillId="0" borderId="22" xfId="0" applyFont="1" applyBorder="1" applyAlignment="1">
      <alignment horizontal="center" wrapText="1"/>
    </xf>
    <xf numFmtId="0" fontId="28" fillId="0" borderId="23" xfId="0" applyFont="1" applyBorder="1"/>
    <xf numFmtId="0" fontId="16" fillId="0" borderId="0" xfId="0" applyFont="1" applyAlignment="1">
      <alignment horizontal="left" wrapText="1"/>
    </xf>
    <xf numFmtId="0" fontId="77" fillId="22" borderId="0" xfId="0" applyFont="1" applyFill="1" applyAlignment="1">
      <alignment horizontal="left"/>
    </xf>
    <xf numFmtId="0" fontId="27" fillId="0" borderId="0" xfId="0" applyFont="1" applyAlignment="1">
      <alignment horizontal="left" wrapText="1"/>
    </xf>
    <xf numFmtId="0" fontId="20" fillId="0" borderId="30" xfId="0" applyFont="1" applyBorder="1" applyAlignment="1">
      <alignment wrapText="1"/>
    </xf>
    <xf numFmtId="49" fontId="72" fillId="0" borderId="0" xfId="0" applyNumberFormat="1" applyFont="1" applyAlignment="1">
      <alignment horizontal="left"/>
    </xf>
    <xf numFmtId="0" fontId="41" fillId="31" borderId="3" xfId="0" applyFont="1" applyFill="1" applyBorder="1" applyAlignment="1">
      <alignment horizontal="left"/>
    </xf>
    <xf numFmtId="0" fontId="41" fillId="31" borderId="16" xfId="0" applyFont="1" applyFill="1" applyBorder="1" applyAlignment="1">
      <alignment horizontal="left"/>
    </xf>
    <xf numFmtId="0" fontId="73" fillId="0" borderId="9" xfId="0" applyFont="1" applyBorder="1" applyAlignment="1">
      <alignment horizontal="left"/>
    </xf>
    <xf numFmtId="0" fontId="73" fillId="0" borderId="20" xfId="0" applyFont="1" applyBorder="1" applyAlignment="1">
      <alignment horizontal="left"/>
    </xf>
    <xf numFmtId="0" fontId="73" fillId="0" borderId="9" xfId="0" applyFont="1" applyBorder="1"/>
    <xf numFmtId="0" fontId="73" fillId="0" borderId="20" xfId="0" applyFont="1" applyBorder="1"/>
    <xf numFmtId="0" fontId="73" fillId="0" borderId="14" xfId="0" applyFont="1" applyBorder="1" applyAlignment="1">
      <alignment horizontal="left"/>
    </xf>
    <xf numFmtId="0" fontId="73" fillId="0" borderId="50" xfId="0" applyFont="1" applyBorder="1" applyAlignment="1">
      <alignment horizontal="left"/>
    </xf>
    <xf numFmtId="0" fontId="68" fillId="34" borderId="33" xfId="0" applyFont="1" applyFill="1" applyBorder="1" applyAlignment="1">
      <alignment horizontal="center" vertical="center"/>
    </xf>
    <xf numFmtId="0" fontId="68" fillId="34" borderId="48" xfId="0" applyFont="1" applyFill="1" applyBorder="1" applyAlignment="1">
      <alignment horizontal="center" vertical="center"/>
    </xf>
    <xf numFmtId="0" fontId="41" fillId="6" borderId="15" xfId="0" applyFont="1" applyFill="1" applyBorder="1" applyAlignment="1">
      <alignment horizontal="left"/>
    </xf>
    <xf numFmtId="0" fontId="41" fillId="6" borderId="66" xfId="0" applyFont="1" applyFill="1" applyBorder="1" applyAlignment="1">
      <alignment horizontal="left"/>
    </xf>
    <xf numFmtId="0" fontId="41" fillId="6" borderId="54" xfId="0" applyFont="1" applyFill="1" applyBorder="1" applyAlignment="1">
      <alignment horizontal="left"/>
    </xf>
    <xf numFmtId="0" fontId="72" fillId="0" borderId="39" xfId="0" applyFont="1" applyBorder="1" applyAlignment="1">
      <alignment horizontal="left"/>
    </xf>
    <xf numFmtId="0" fontId="72" fillId="0" borderId="34" xfId="0" applyFont="1" applyBorder="1" applyAlignment="1">
      <alignment horizontal="left"/>
    </xf>
    <xf numFmtId="0" fontId="72" fillId="0" borderId="40" xfId="0" applyFont="1" applyBorder="1" applyAlignment="1">
      <alignment horizontal="left"/>
    </xf>
    <xf numFmtId="0" fontId="72" fillId="0" borderId="2" xfId="0" applyFont="1" applyBorder="1" applyAlignment="1">
      <alignment horizontal="left"/>
    </xf>
    <xf numFmtId="0" fontId="75" fillId="32" borderId="3" xfId="0" applyFont="1" applyFill="1" applyBorder="1" applyAlignment="1">
      <alignment horizontal="left"/>
    </xf>
    <xf numFmtId="0" fontId="0" fillId="32" borderId="16" xfId="0" applyFill="1" applyBorder="1" applyAlignment="1">
      <alignment horizontal="left"/>
    </xf>
    <xf numFmtId="0" fontId="0" fillId="32" borderId="60" xfId="0" applyFill="1" applyBorder="1" applyAlignment="1">
      <alignment horizontal="left"/>
    </xf>
    <xf numFmtId="42" fontId="0" fillId="31" borderId="11" xfId="0" applyNumberFormat="1" applyFill="1" applyBorder="1" applyAlignment="1">
      <alignment horizontal="center"/>
    </xf>
    <xf numFmtId="42" fontId="0" fillId="31" borderId="62" xfId="0" applyNumberFormat="1" applyFill="1" applyBorder="1" applyAlignment="1">
      <alignment horizontal="center"/>
    </xf>
    <xf numFmtId="42" fontId="0" fillId="31" borderId="9" xfId="0" applyNumberFormat="1" applyFill="1" applyBorder="1" applyAlignment="1">
      <alignment horizontal="center"/>
    </xf>
    <xf numFmtId="42" fontId="0" fillId="31" borderId="36" xfId="0" applyNumberFormat="1" applyFill="1" applyBorder="1" applyAlignment="1">
      <alignment horizontal="center"/>
    </xf>
    <xf numFmtId="42" fontId="0" fillId="31" borderId="68" xfId="0" applyNumberFormat="1" applyFill="1" applyBorder="1" applyAlignment="1">
      <alignment horizontal="center"/>
    </xf>
    <xf numFmtId="0" fontId="74" fillId="31" borderId="18" xfId="0" applyFont="1" applyFill="1" applyBorder="1" applyAlignment="1">
      <alignment horizontal="left"/>
    </xf>
    <xf numFmtId="0" fontId="74" fillId="31" borderId="9" xfId="0" applyFont="1" applyFill="1" applyBorder="1" applyAlignment="1">
      <alignment horizontal="left"/>
    </xf>
    <xf numFmtId="0" fontId="74" fillId="31" borderId="62" xfId="0" applyFont="1" applyFill="1" applyBorder="1" applyAlignment="1">
      <alignment horizontal="left"/>
    </xf>
    <xf numFmtId="42" fontId="0" fillId="31" borderId="17" xfId="0" applyNumberFormat="1" applyFill="1" applyBorder="1" applyAlignment="1">
      <alignment horizontal="center"/>
    </xf>
    <xf numFmtId="0" fontId="68" fillId="22" borderId="38" xfId="0" applyFont="1" applyFill="1" applyBorder="1" applyAlignment="1">
      <alignment horizontal="center"/>
    </xf>
    <xf numFmtId="0" fontId="68" fillId="22" borderId="34" xfId="0" applyFont="1" applyFill="1" applyBorder="1" applyAlignment="1">
      <alignment horizontal="center"/>
    </xf>
    <xf numFmtId="0" fontId="68" fillId="22" borderId="69" xfId="0" applyFont="1" applyFill="1" applyBorder="1" applyAlignment="1">
      <alignment horizontal="center"/>
    </xf>
    <xf numFmtId="0" fontId="68" fillId="22" borderId="64" xfId="0" applyFont="1" applyFill="1" applyBorder="1" applyAlignment="1">
      <alignment horizontal="center"/>
    </xf>
    <xf numFmtId="0" fontId="73" fillId="0" borderId="12" xfId="0" applyFont="1" applyBorder="1" applyAlignment="1">
      <alignment horizontal="left"/>
    </xf>
    <xf numFmtId="0" fontId="73" fillId="0" borderId="18" xfId="0" applyFont="1" applyBorder="1" applyAlignment="1">
      <alignment horizontal="left"/>
    </xf>
    <xf numFmtId="0" fontId="41" fillId="6" borderId="18" xfId="0" applyFont="1" applyFill="1" applyBorder="1" applyAlignment="1">
      <alignment horizontal="left"/>
    </xf>
    <xf numFmtId="0" fontId="41" fillId="6" borderId="9" xfId="0" applyFont="1" applyFill="1" applyBorder="1" applyAlignment="1">
      <alignment horizontal="left"/>
    </xf>
    <xf numFmtId="0" fontId="91" fillId="32" borderId="3" xfId="0" applyFont="1" applyFill="1" applyBorder="1" applyAlignment="1">
      <alignment horizontal="left" vertical="top" wrapText="1"/>
    </xf>
    <xf numFmtId="0" fontId="91" fillId="32" borderId="16" xfId="0" applyFont="1" applyFill="1" applyBorder="1" applyAlignment="1">
      <alignment horizontal="left" vertical="top" wrapText="1"/>
    </xf>
    <xf numFmtId="0" fontId="91" fillId="32" borderId="60" xfId="0" applyFont="1" applyFill="1" applyBorder="1" applyAlignment="1">
      <alignment horizontal="left" vertical="top" wrapText="1"/>
    </xf>
    <xf numFmtId="0" fontId="73" fillId="0" borderId="12" xfId="0" applyFont="1" applyBorder="1"/>
    <xf numFmtId="0" fontId="73" fillId="0" borderId="18" xfId="0" applyFont="1" applyBorder="1"/>
    <xf numFmtId="0" fontId="68" fillId="34" borderId="0" xfId="0" applyFont="1" applyFill="1" applyAlignment="1">
      <alignment horizontal="center" vertical="center"/>
    </xf>
  </cellXfs>
  <cellStyles count="18">
    <cellStyle name="Comma" xfId="1" builtinId="3"/>
    <cellStyle name="Comma 2" xfId="4" xr:uid="{00000000-0005-0000-0000-000001000000}"/>
    <cellStyle name="Currency" xfId="2" builtinId="4"/>
    <cellStyle name="Currency 2" xfId="6" xr:uid="{00000000-0005-0000-0000-000003000000}"/>
    <cellStyle name="Currency 3" xfId="9" xr:uid="{00000000-0005-0000-0000-000004000000}"/>
    <cellStyle name="Currency 3 2" xfId="14" xr:uid="{8B7BC63E-88CB-4BB8-B147-381DB35C6572}"/>
    <cellStyle name="Hyperlink" xfId="17" builtinId="8"/>
    <cellStyle name="Normal" xfId="0" builtinId="0"/>
    <cellStyle name="Normal 10 2" xfId="10" xr:uid="{00000000-0005-0000-0000-000006000000}"/>
    <cellStyle name="Normal 10 2 2" xfId="15" xr:uid="{1881A57E-B190-4C6E-863D-7453824E4950}"/>
    <cellStyle name="Normal 2" xfId="3" xr:uid="{00000000-0005-0000-0000-000007000000}"/>
    <cellStyle name="Normal 2 2" xfId="12" xr:uid="{7740CF9B-0394-4C28-906D-452459BFD069}"/>
    <cellStyle name="Normal 3" xfId="8" xr:uid="{00000000-0005-0000-0000-000008000000}"/>
    <cellStyle name="Normal 3 2" xfId="13" xr:uid="{06612F1D-1E38-4DE9-88EA-D409DB601049}"/>
    <cellStyle name="Percent" xfId="7" builtinId="5"/>
    <cellStyle name="Percent 2" xfId="5" xr:uid="{00000000-0005-0000-0000-00000A000000}"/>
    <cellStyle name="Percent 3" xfId="11" xr:uid="{00000000-0005-0000-0000-00000B000000}"/>
    <cellStyle name="Percent 3 2" xfId="16" xr:uid="{83E1D47E-2B8D-4C05-ACC5-70C046593110}"/>
  </cellStyles>
  <dxfs count="34">
    <dxf>
      <fill>
        <patternFill>
          <bgColor theme="9" tint="0.59996337778862885"/>
        </patternFill>
      </fill>
    </dxf>
    <dxf>
      <font>
        <b val="0"/>
        <i val="0"/>
        <strike val="0"/>
        <condense val="0"/>
        <extend val="0"/>
        <outline val="0"/>
        <shadow val="0"/>
        <u val="none"/>
        <vertAlign val="baseline"/>
        <sz val="12"/>
        <color theme="1"/>
        <name val="Arial"/>
        <family val="2"/>
        <scheme val="none"/>
      </font>
      <numFmt numFmtId="32" formatCode="_(&quot;$&quot;* #,##0_);_(&quot;$&quot;* \(#,##0\);_(&quot;$&quot;* &quot;-&quot;_);_(@_)"/>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169" formatCode="_(&quot;$&quot;* #,##0_);_(&quot;$&quot;* \(#,##0\);_(&quot;$&quot;* &quot;-&quot;??_);_(@_)"/>
      <fill>
        <patternFill patternType="solid">
          <fgColor indexed="64"/>
          <bgColor theme="7" tint="0.79998168889431442"/>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numFmt numFmtId="169" formatCode="_(&quot;$&quot;* #,##0_);_(&quot;$&quot;* \(#,##0\);_(&quot;$&quot;* &quot;-&quot;??_);_(@_)"/>
      <fill>
        <patternFill patternType="solid">
          <fgColor indexed="64"/>
          <bgColor theme="7" tint="0.79998168889431442"/>
        </patternFill>
      </fill>
      <alignment horizontal="left" vertical="bottom" textRotation="0" wrapText="1" indent="0" justifyLastLine="0" shrinkToFit="0" readingOrder="0"/>
      <border diagonalUp="0" diagonalDown="0" outline="0">
        <left style="medium">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numFmt numFmtId="169" formatCode="_(&quot;$&quot;* #,##0_);_(&quot;$&quot;* \(#,##0\);_(&quot;$&quot;* &quot;-&quot;??_);_(@_)"/>
      <fill>
        <patternFill patternType="none">
          <fgColor indexed="64"/>
          <bgColor auto="1"/>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5" formatCode="#,##0_);\(#,##0\)"/>
      <fill>
        <patternFill patternType="solid">
          <fgColor indexed="64"/>
          <bgColor theme="7" tint="0.79998168889431442"/>
        </patternFill>
      </fill>
      <alignment horizontal="righ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numFmt numFmtId="34" formatCode="_(&quot;$&quot;* #,##0.00_);_(&quot;$&quot;* \(#,##0.00\);_(&quot;$&quot;* &quot;-&quot;??_);_(@_)"/>
      <fill>
        <patternFill patternType="solid">
          <fgColor indexed="64"/>
          <bgColor theme="7" tint="0.79998168889431442"/>
        </patternFill>
      </fill>
      <alignment horizontal="left" vertical="bottom" textRotation="0" wrapText="1" indent="0" justifyLastLine="0" shrinkToFit="0" readingOrder="0"/>
      <border diagonalUp="0" diagonalDown="0" outline="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numFmt numFmtId="170" formatCode="_(* #,##0_);_(* \(#,##0\);_(* &quot;-&quot;??_);_(@_)"/>
      <fill>
        <patternFill patternType="solid">
          <fgColor indexed="64"/>
          <bgColor theme="7" tint="0.79998168889431442"/>
        </patternFill>
      </fill>
      <alignment horizontal="left" vertical="bottom" textRotation="0" wrapText="1" indent="0" justifyLastLine="0" shrinkToFit="0" readingOrder="0"/>
      <border diagonalUp="0" diagonalDown="0" outline="0">
        <left style="medium">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fill>
        <patternFill patternType="solid">
          <fgColor indexed="64"/>
          <bgColor theme="7" tint="0.79998168889431442"/>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fill>
        <patternFill patternType="solid">
          <fgColor indexed="64"/>
          <bgColor theme="7" tint="0.79998168889431442"/>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fill>
        <patternFill patternType="solid">
          <fgColor indexed="64"/>
          <bgColor theme="7" tint="0.79998168889431442"/>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fill>
        <patternFill patternType="solid">
          <fgColor indexed="64"/>
          <bgColor theme="7" tint="0.79998168889431442"/>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fill>
        <patternFill patternType="solid">
          <fgColor indexed="64"/>
          <bgColor theme="7" tint="0.79998168889431442"/>
        </patternFill>
      </fill>
      <alignment horizontal="general" vertical="bottom"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fill>
        <patternFill patternType="solid">
          <fgColor indexed="64"/>
          <bgColor theme="7" tint="0.79998168889431442"/>
        </patternFill>
      </fill>
      <alignment horizontal="general" vertical="bottom"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fill>
        <patternFill patternType="solid">
          <fgColor indexed="64"/>
          <bgColor theme="7" tint="0.79998168889431442"/>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fill>
        <patternFill patternType="solid">
          <fgColor indexed="64"/>
          <bgColor theme="7" tint="0.79998168889431442"/>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fill>
        <patternFill patternType="solid">
          <fgColor indexed="64"/>
          <bgColor theme="7" tint="0.79998168889431442"/>
        </patternFill>
      </fill>
      <alignment horizontal="general" vertical="bottom" textRotation="0" wrapText="1" indent="0" justifyLastLine="0" shrinkToFit="0" readingOrder="0"/>
      <border diagonalUp="0" diagonalDown="0" outline="0">
        <left style="medium">
          <color indexed="64"/>
        </left>
        <right style="thin">
          <color indexed="64"/>
        </right>
        <top style="thin">
          <color indexed="64"/>
        </top>
        <bottom style="thin">
          <color indexed="64"/>
        </bottom>
      </border>
      <protection locked="0" hidden="0"/>
    </dxf>
    <dxf>
      <border outline="0">
        <top style="thin">
          <color indexed="64"/>
        </top>
      </border>
    </dxf>
    <dxf>
      <border outline="0">
        <left style="thin">
          <color indexed="64"/>
        </left>
        <right style="thin">
          <color indexed="64"/>
        </right>
        <top style="medium">
          <color indexed="64"/>
        </top>
        <bottom style="thin">
          <color indexed="64"/>
        </bottom>
      </border>
    </dxf>
    <dxf>
      <border outline="0">
        <bottom style="thin">
          <color indexed="64"/>
        </bottom>
      </border>
    </dxf>
    <dxf>
      <font>
        <b/>
        <i val="0"/>
        <strike val="0"/>
        <condense val="0"/>
        <extend val="0"/>
        <outline val="0"/>
        <shadow val="0"/>
        <u val="none"/>
        <vertAlign val="baseline"/>
        <sz val="12"/>
        <color theme="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4"/>
        <color rgb="FF000000"/>
        <name val="Arial"/>
        <family val="2"/>
        <scheme val="none"/>
      </font>
      <numFmt numFmtId="169" formatCode="_(&quot;$&quot;* #,##0_);_(&quot;$&quot;* \(#,##0\);_(&quot;$&quot;* &quot;-&quot;??_);_(@_)"/>
      <fill>
        <patternFill patternType="solid">
          <fgColor indexed="64"/>
          <bgColor theme="5" tint="0.79998168889431442"/>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4"/>
        <color rgb="FF000000"/>
        <name val="Arial"/>
        <family val="2"/>
        <scheme val="none"/>
      </font>
      <numFmt numFmtId="169" formatCode="_(&quot;$&quot;* #,##0_);_(&quot;$&quot;* \(#,##0\);_(&quot;$&quot;* &quot;-&quot;??_);_(@_)"/>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rgb="FF000000"/>
        <name val="Arial"/>
        <family val="2"/>
        <scheme val="none"/>
      </font>
      <numFmt numFmtId="169" formatCode="_(&quot;$&quot;* #,##0_);_(&quot;$&quot;* \(#,##0\);_(&quot;$&quot;* &quot;-&quot;??_);_(@_)"/>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rgb="FF000000"/>
        <name val="Arial"/>
        <family val="2"/>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rgb="FF000000"/>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rgb="FF000000"/>
        <name val="Arial"/>
        <family val="2"/>
        <scheme val="none"/>
      </font>
      <numFmt numFmtId="169" formatCode="_(&quot;$&quot;* #,##0_);_(&quot;$&quot;* \(#,##0\);_(&quot;$&quot;* &quot;-&quot;??_);_(@_)"/>
      <fill>
        <patternFill patternType="none">
          <fgColor indexed="64"/>
          <bgColor auto="1"/>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rgb="FF000000"/>
        <name val="Arial"/>
        <family val="2"/>
        <scheme val="none"/>
      </font>
      <numFmt numFmtId="169" formatCode="_(&quot;$&quot;* #,##0_);_(&quot;$&quot;* \(#,##0\);_(&quot;$&quot;* &quot;-&quot;??_);_(@_)"/>
      <fill>
        <patternFill patternType="none">
          <fgColor indexed="64"/>
          <bgColor auto="1"/>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rgb="FF000000"/>
        <name val="Arial"/>
        <family val="2"/>
        <scheme val="none"/>
      </font>
      <fill>
        <patternFill patternType="none">
          <fgColor indexed="64"/>
          <bgColor auto="1"/>
        </patternFill>
      </fill>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rgb="FF000000"/>
        <name val="Arial"/>
        <family val="2"/>
        <scheme val="none"/>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4"/>
        <color theme="0"/>
        <name val="Arial"/>
        <family val="2"/>
        <scheme val="none"/>
      </font>
      <fill>
        <patternFill patternType="solid">
          <fgColor indexed="64"/>
          <bgColor theme="4"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180E838-E02F-40D8-B736-E8BCF2077FBF}" name="Table3" displayName="Table3" ref="A11:H38" totalsRowShown="0" headerRowDxfId="33" dataDxfId="31" headerRowBorderDxfId="32" tableBorderDxfId="30" totalsRowBorderDxfId="29">
  <autoFilter ref="A11:H38" xr:uid="{C180E838-E02F-40D8-B736-E8BCF2077FBF}"/>
  <tableColumns count="8">
    <tableColumn id="1" xr3:uid="{4AF0D9B7-A4DD-46D2-AC37-FF3FAB353745}" name="Job Title" dataDxfId="28"/>
    <tableColumn id="2" xr3:uid="{2A025B39-1166-4D14-9BA7-E1FD7D6DDC91}" name="Salary " dataDxfId="27" dataCellStyle="Currency"/>
    <tableColumn id="3" xr3:uid="{16F58A0E-62B3-4B52-B401-1505EF808DC0}" name="Fringe Benefit " dataDxfId="26" dataCellStyle="Currency"/>
    <tableColumn id="4" xr3:uid="{AE5C4A7C-CEDF-4388-B1F6-2B7DC10A48E2}" name="# of Staff " dataDxfId="25"/>
    <tableColumn id="5" xr3:uid="{B4FB8F8E-9619-4BAC-AEF9-30FDF051BB7B}" name="Full Time Equivalent (FTE)" dataDxfId="24"/>
    <tableColumn id="6" xr3:uid="{35B55D87-8795-49C2-8DB5-4573E3AB396D}" name="Total Salary" dataDxfId="23"/>
    <tableColumn id="7" xr3:uid="{47EDA303-520F-4935-BE80-78EFB35A5677}" name="Total Fringe Benefits" dataDxfId="22"/>
    <tableColumn id="8" xr3:uid="{307B0CFA-6F04-4E93-A23A-D9692AD90881}" name="Total Costs" dataDxfId="21">
      <calculatedColumnFormula>F12+G12</calculatedColumnFormula>
    </tableColumn>
  </tableColumns>
  <tableStyleInfo name="TableStyleMedium1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D7B26786-ACED-4734-8CBD-D05D6449E407}" name="Table1" displayName="Table1" ref="A6:P24" totalsRowShown="0" headerRowDxfId="20" headerRowBorderDxfId="19" tableBorderDxfId="18" totalsRowBorderDxfId="17">
  <autoFilter ref="A6:P24" xr:uid="{D7B26786-ACED-4734-8CBD-D05D6449E407}"/>
  <tableColumns count="16">
    <tableColumn id="1" xr3:uid="{9333E8E9-E6C9-41F7-9EBA-13341909F9F8}" name="Provider Name" dataDxfId="16"/>
    <tableColumn id="2" xr3:uid="{3B9310DB-B946-423C-8C7B-BD313D7EB510}" name="SWBL Activity" dataDxfId="15"/>
    <tableColumn id="14" xr3:uid="{FE1B9D0B-7181-4C20-92BF-E461D7FCBE87}" name="Industry" dataDxfId="14"/>
    <tableColumn id="3" xr3:uid="{8DB08B75-5AB0-480E-9DF2-2C7BB7044AF3}" name="Activity Length" dataDxfId="13"/>
    <tableColumn id="4" xr3:uid="{9C7E6E44-283A-4725-A0FC-4014ABE8256D}" name="Employer of Record" dataDxfId="12"/>
    <tableColumn id="16" xr3:uid="{CA31FEA6-6E12-470A-87E5-88F446FA7354}" name="Curriculum Consultation:" dataDxfId="11"/>
    <tableColumn id="17" xr3:uid="{BBC738DB-0313-4576-92FD-02A7CCA86D17}" name="Curriculum Training Objectives:" dataDxfId="10"/>
    <tableColumn id="19" xr3:uid="{C8CBD2EC-FFC3-43FF-9D34-BBAC0F6EA2E1}" name="Training Objectives Communicated" dataDxfId="9"/>
    <tableColumn id="18" xr3:uid="{0088E779-9FE7-442A-86BB-6332B678304A}" name="Training Progression Communicated" dataDxfId="8"/>
    <tableColumn id="5" xr3:uid="{084951F3-A763-43CB-BFAC-02F27FA20700}" name="Projected # of Participants" dataDxfId="7" dataCellStyle="Comma"/>
    <tableColumn id="6" xr3:uid="{E97FCA15-6DE4-4F45-BD95-DB79A285DE59}" name="Hourly Wage Rate" dataDxfId="6" dataCellStyle="Currency"/>
    <tableColumn id="7" xr3:uid="{151FC706-F06B-4FA3-8A99-8CAEBE5C2245}" name="Total # of Hours per Participant" dataDxfId="5" dataCellStyle="Currency"/>
    <tableColumn id="8" xr3:uid="{AC977F9B-E9E2-4B67-876B-5C602D1D2960}" name="Estimated Wages " dataDxfId="4" dataCellStyle="Currency">
      <calculatedColumnFormula>ROUND(J7*K7*L7,0)</calculatedColumnFormula>
    </tableColumn>
    <tableColumn id="9" xr3:uid="{62DD0F55-41E6-436C-8387-9F915BE19B5E}" name="Workers' Compensation Costs" dataDxfId="3" dataCellStyle="Currency"/>
    <tableColumn id="10" xr3:uid="{4D3351EA-646C-4BDD-8968-0A3554C621AC}" name="Payroll Tax Costs" dataDxfId="2" dataCellStyle="Currency"/>
    <tableColumn id="13" xr3:uid="{FED85A43-98CA-467C-BB43-B86B0A56F4CE}" name="Total Participant Wages" dataDxfId="1" dataCellStyle="Currency">
      <calculatedColumnFormula>ROUND((M7+N7+O7),0)</calculatedColumnFormula>
    </tableColumn>
  </tableColumns>
  <tableStyleInfo name="TableStyleMedium21" showFirstColumn="0" showLastColumn="0" showRowStripes="1" showColumnStripes="0"/>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Quotable">
  <a:themeElements>
    <a:clrScheme name="Quotable">
      <a:dk1>
        <a:sysClr val="windowText" lastClr="000000"/>
      </a:dk1>
      <a:lt1>
        <a:sysClr val="window" lastClr="FFFFFF"/>
      </a:lt1>
      <a:dk2>
        <a:srgbClr val="212121"/>
      </a:dk2>
      <a:lt2>
        <a:srgbClr val="636363"/>
      </a:lt2>
      <a:accent1>
        <a:srgbClr val="00C6BB"/>
      </a:accent1>
      <a:accent2>
        <a:srgbClr val="6FEBA0"/>
      </a:accent2>
      <a:accent3>
        <a:srgbClr val="B6DF5E"/>
      </a:accent3>
      <a:accent4>
        <a:srgbClr val="EFB251"/>
      </a:accent4>
      <a:accent5>
        <a:srgbClr val="EF755F"/>
      </a:accent5>
      <a:accent6>
        <a:srgbClr val="ED515C"/>
      </a:accent6>
      <a:hlink>
        <a:srgbClr val="8F8F8F"/>
      </a:hlink>
      <a:folHlink>
        <a:srgbClr val="A5A5A5"/>
      </a:folHlink>
    </a:clrScheme>
    <a:fontScheme name="Quotable">
      <a:maj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Quotable">
      <a:fillStyleLst>
        <a:solidFill>
          <a:schemeClr val="phClr"/>
        </a:solidFill>
        <a:gradFill rotWithShape="1">
          <a:gsLst>
            <a:gs pos="0">
              <a:schemeClr val="phClr">
                <a:tint val="80000"/>
                <a:lumMod val="105000"/>
              </a:schemeClr>
            </a:gs>
            <a:gs pos="100000">
              <a:schemeClr val="phClr">
                <a:tint val="90000"/>
              </a:schemeClr>
            </a:gs>
          </a:gsLst>
          <a:lin ang="5400000" scaled="0"/>
        </a:gradFill>
        <a:blipFill rotWithShape="1">
          <a:blip xmlns:r="http://schemas.openxmlformats.org/officeDocument/2006/relationships" r:embed="rId1">
            <a:duotone>
              <a:schemeClr val="phClr">
                <a:tint val="98000"/>
                <a:lumMod val="102000"/>
              </a:schemeClr>
              <a:schemeClr val="phClr">
                <a:shade val="98000"/>
                <a:lumMod val="98000"/>
              </a:schemeClr>
            </a:duotone>
          </a:blip>
          <a:tile tx="0" ty="0" sx="100000" sy="100000" flip="none" algn="tl"/>
        </a:blipFill>
      </a:fillStyleLst>
      <a:lnStyleLst>
        <a:ln w="9525" cap="rnd" cmpd="sng" algn="ctr">
          <a:solidFill>
            <a:schemeClr val="phClr"/>
          </a:solidFill>
          <a:prstDash val="solid"/>
        </a:ln>
        <a:ln w="15875" cap="rnd" cmpd="sng" algn="ctr">
          <a:solidFill>
            <a:schemeClr val="phClr"/>
          </a:solidFill>
          <a:prstDash val="solid"/>
        </a:ln>
        <a:ln w="25400" cap="rnd" cmpd="sng" algn="ctr">
          <a:solidFill>
            <a:schemeClr val="phClr"/>
          </a:solidFill>
          <a:prstDash val="solid"/>
        </a:ln>
      </a:lnStyleLst>
      <a:effectStyleLst>
        <a:effectStyle>
          <a:effectLst/>
        </a:effectStyle>
        <a:effectStyle>
          <a:effectLst/>
        </a:effectStyle>
        <a:effectStyle>
          <a:effectLst>
            <a:innerShdw blurRad="63500" dist="25400" dir="13500000">
              <a:srgbClr val="000000">
                <a:alpha val="75000"/>
              </a:srgbClr>
            </a:innerShdw>
          </a:effectLst>
        </a:effectStyle>
      </a:effectStyleLst>
      <a:bgFillStyleLst>
        <a:solidFill>
          <a:schemeClr val="phClr"/>
        </a:solidFill>
        <a:gradFill rotWithShape="1">
          <a:gsLst>
            <a:gs pos="0">
              <a:schemeClr val="phClr">
                <a:tint val="100000"/>
              </a:schemeClr>
            </a:gs>
            <a:gs pos="100000">
              <a:schemeClr val="phClr">
                <a:tint val="84000"/>
                <a:shade val="84000"/>
                <a:lumMod val="90000"/>
              </a:schemeClr>
            </a:gs>
          </a:gsLst>
          <a:lin ang="5400000" scaled="0"/>
        </a:gradFill>
        <a:gradFill rotWithShape="1">
          <a:gsLst>
            <a:gs pos="0">
              <a:schemeClr val="phClr">
                <a:tint val="84000"/>
                <a:shade val="90000"/>
                <a:satMod val="120000"/>
                <a:lumMod val="90000"/>
              </a:schemeClr>
            </a:gs>
            <a:gs pos="100000">
              <a:schemeClr val="phClr"/>
            </a:gs>
          </a:gsLst>
          <a:lin ang="5400000" scaled="0"/>
        </a:gradFill>
      </a:bgFillStyleLst>
    </a:fmtScheme>
  </a:themeElements>
  <a:objectDefaults/>
  <a:extraClrSchemeLst/>
  <a:extLst>
    <a:ext uri="{05A4C25C-085E-4340-85A3-A5531E510DB2}">
      <thm15:themeFamily xmlns:thm15="http://schemas.microsoft.com/office/thememl/2012/main" name="Quotable" id="{39EC5628-30ED-4578-ACD8-9820EDB8E15A}" vid="{6F3559E9-1A4C-49D8-94D4-F41003531C49}"/>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hyperlink" Target="https://redfworkshop.org/wp-content/uploads/2023/12/2.-Skill-Up-Los-Angeles-Onboarding_Support-Services.pptx" TargetMode="External"/><Relationship Id="rId2" Type="http://schemas.openxmlformats.org/officeDocument/2006/relationships/hyperlink" Target="https://redfworkshop.org/wp-content/uploads/2024/01/SNAP-ET-Staff-Allocation-Methods_Skill-Up.pdf" TargetMode="External"/><Relationship Id="rId1" Type="http://schemas.openxmlformats.org/officeDocument/2006/relationships/hyperlink" Target="https://cdss.ca.gov/Portals/9/Additional-Resources/Letters-and-Notices/ACLs/2022/22-99.pdf?ver=2022-12-28-142754-427" TargetMode="External"/><Relationship Id="rId4" Type="http://schemas.openxmlformats.org/officeDocument/2006/relationships/hyperlink" Target="https://redfworkshop.org/wp-content/uploads/2024/01/4.-Skill-Up-Los-Angeles-Onboarding_SWBL.ppt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1"/>
  <sheetViews>
    <sheetView showGridLines="0" topLeftCell="A3" zoomScale="120" zoomScaleNormal="120" workbookViewId="0">
      <selection activeCell="A6" sqref="A6"/>
    </sheetView>
  </sheetViews>
  <sheetFormatPr defaultColWidth="8.88671875" defaultRowHeight="13.8" x14ac:dyDescent="0.25"/>
  <cols>
    <col min="1" max="1" width="135.109375" style="28" customWidth="1"/>
    <col min="2" max="16384" width="8.88671875" style="28"/>
  </cols>
  <sheetData>
    <row r="1" spans="1:13" ht="24.6" customHeight="1" x14ac:dyDescent="0.3">
      <c r="A1" s="27" t="s">
        <v>0</v>
      </c>
    </row>
    <row r="3" spans="1:13" ht="59.1" customHeight="1" x14ac:dyDescent="0.25">
      <c r="A3" s="29" t="s">
        <v>1</v>
      </c>
    </row>
    <row r="5" spans="1:13" ht="15" x14ac:dyDescent="0.25">
      <c r="A5" s="30" t="s">
        <v>2</v>
      </c>
    </row>
    <row r="6" spans="1:13" ht="309" customHeight="1" x14ac:dyDescent="0.25">
      <c r="A6" s="29" t="s">
        <v>3</v>
      </c>
    </row>
    <row r="7" spans="1:13" ht="81.75" customHeight="1" x14ac:dyDescent="0.3">
      <c r="A7" s="138" t="s">
        <v>4</v>
      </c>
    </row>
    <row r="9" spans="1:13" ht="15" x14ac:dyDescent="0.25">
      <c r="A9" s="30" t="s">
        <v>5</v>
      </c>
      <c r="B9" s="32"/>
      <c r="C9" s="32"/>
      <c r="D9" s="32"/>
      <c r="E9" s="32"/>
      <c r="F9" s="32"/>
      <c r="G9" s="32"/>
      <c r="H9" s="32"/>
      <c r="I9" s="32"/>
      <c r="J9" s="32"/>
      <c r="K9" s="32"/>
      <c r="L9" s="32"/>
      <c r="M9" s="32"/>
    </row>
    <row r="10" spans="1:13" ht="103.5" customHeight="1" x14ac:dyDescent="0.25">
      <c r="A10" s="33" t="s">
        <v>6</v>
      </c>
      <c r="B10" s="32"/>
      <c r="C10" s="32"/>
      <c r="D10" s="32"/>
      <c r="E10" s="32"/>
      <c r="F10" s="32"/>
      <c r="G10" s="32"/>
      <c r="H10" s="32"/>
      <c r="I10" s="32"/>
      <c r="J10" s="32"/>
      <c r="K10" s="32"/>
      <c r="L10" s="32"/>
      <c r="M10" s="32"/>
    </row>
    <row r="11" spans="1:13" ht="222" customHeight="1" x14ac:dyDescent="0.25">
      <c r="A11" s="31" t="s">
        <v>7</v>
      </c>
      <c r="B11" s="29"/>
      <c r="C11" s="29"/>
      <c r="D11" s="29"/>
      <c r="E11" s="29"/>
      <c r="F11" s="29"/>
      <c r="G11" s="29"/>
      <c r="H11" s="29"/>
      <c r="I11" s="29"/>
      <c r="J11" s="29"/>
      <c r="K11" s="29"/>
      <c r="L11" s="29"/>
      <c r="M11" s="29"/>
    </row>
    <row r="12" spans="1:13" ht="72.75" customHeight="1" x14ac:dyDescent="0.25">
      <c r="A12" s="29" t="s">
        <v>8</v>
      </c>
      <c r="B12" s="34"/>
    </row>
    <row r="13" spans="1:13" ht="74.25" customHeight="1" x14ac:dyDescent="0.3">
      <c r="A13" s="31" t="s">
        <v>9</v>
      </c>
      <c r="B13" s="34"/>
    </row>
    <row r="14" spans="1:13" x14ac:dyDescent="0.25">
      <c r="A14" s="31"/>
      <c r="B14" s="34"/>
    </row>
    <row r="15" spans="1:13" ht="23.4" customHeight="1" x14ac:dyDescent="0.25">
      <c r="A15" s="30" t="s">
        <v>10</v>
      </c>
      <c r="B15" s="34"/>
    </row>
    <row r="16" spans="1:13" ht="60" customHeight="1" x14ac:dyDescent="0.3">
      <c r="A16" s="29" t="s">
        <v>11</v>
      </c>
      <c r="B16" s="29"/>
      <c r="C16" s="29"/>
      <c r="D16" s="29"/>
      <c r="E16" s="29"/>
      <c r="F16" s="29"/>
      <c r="G16" s="29"/>
      <c r="H16" s="29"/>
      <c r="I16" s="29"/>
      <c r="J16" s="29"/>
      <c r="K16" s="29"/>
      <c r="L16" s="29"/>
      <c r="M16" s="29"/>
    </row>
    <row r="17" spans="1:13" ht="56.4" customHeight="1" x14ac:dyDescent="0.25">
      <c r="A17" s="31" t="s">
        <v>12</v>
      </c>
      <c r="B17" s="29"/>
      <c r="C17" s="29"/>
      <c r="D17" s="29"/>
      <c r="E17" s="29"/>
      <c r="F17" s="29"/>
      <c r="G17" s="29"/>
      <c r="H17" s="29"/>
      <c r="I17" s="29"/>
      <c r="J17" s="29"/>
      <c r="K17" s="29"/>
      <c r="L17" s="29"/>
      <c r="M17" s="29"/>
    </row>
    <row r="18" spans="1:13" ht="37.35" customHeight="1" x14ac:dyDescent="0.25">
      <c r="A18" s="30" t="s">
        <v>13</v>
      </c>
      <c r="B18" s="29"/>
      <c r="C18" s="29"/>
      <c r="D18" s="29"/>
      <c r="E18" s="29"/>
      <c r="F18" s="29"/>
      <c r="G18" s="29"/>
      <c r="H18" s="29"/>
      <c r="I18" s="29"/>
      <c r="J18" s="29"/>
      <c r="K18" s="29"/>
      <c r="L18" s="29"/>
      <c r="M18" s="29"/>
    </row>
    <row r="19" spans="1:13" ht="23.7" customHeight="1" x14ac:dyDescent="0.25">
      <c r="A19" s="29" t="s">
        <v>14</v>
      </c>
      <c r="B19" s="29"/>
      <c r="C19" s="29"/>
      <c r="D19" s="29"/>
      <c r="E19" s="29"/>
      <c r="F19" s="29"/>
      <c r="G19" s="29"/>
      <c r="H19" s="29"/>
      <c r="I19" s="29"/>
      <c r="J19" s="29"/>
      <c r="K19" s="29"/>
      <c r="L19" s="29"/>
      <c r="M19" s="29"/>
    </row>
    <row r="20" spans="1:13" ht="81.900000000000006" customHeight="1" x14ac:dyDescent="0.3">
      <c r="A20" s="31" t="s">
        <v>15</v>
      </c>
      <c r="B20" s="29"/>
      <c r="C20" s="29"/>
      <c r="D20" s="29"/>
      <c r="E20" s="29"/>
      <c r="F20" s="29"/>
      <c r="G20" s="29"/>
      <c r="H20" s="29"/>
      <c r="I20" s="29"/>
      <c r="J20" s="29"/>
      <c r="K20" s="29"/>
      <c r="L20" s="29"/>
      <c r="M20" s="29"/>
    </row>
    <row r="21" spans="1:13" x14ac:dyDescent="0.25">
      <c r="A21" s="31"/>
      <c r="B21" s="29"/>
      <c r="C21" s="29"/>
      <c r="D21" s="29"/>
      <c r="E21" s="29"/>
      <c r="F21" s="29"/>
      <c r="G21" s="29"/>
      <c r="H21" s="29"/>
      <c r="I21" s="29"/>
      <c r="J21" s="29"/>
      <c r="K21" s="29"/>
      <c r="L21" s="29"/>
      <c r="M21" s="29"/>
    </row>
    <row r="22" spans="1:13" ht="15" x14ac:dyDescent="0.25">
      <c r="A22" s="30" t="s">
        <v>16</v>
      </c>
      <c r="B22" s="34"/>
    </row>
    <row r="23" spans="1:13" ht="83.4" customHeight="1" x14ac:dyDescent="0.25">
      <c r="A23" s="32" t="s">
        <v>17</v>
      </c>
      <c r="B23" s="29"/>
      <c r="C23" s="29"/>
      <c r="D23" s="29"/>
      <c r="E23" s="29"/>
      <c r="F23" s="29"/>
      <c r="G23" s="29"/>
      <c r="H23" s="29"/>
      <c r="I23" s="29"/>
      <c r="J23" s="29"/>
      <c r="K23" s="29"/>
      <c r="L23" s="29"/>
      <c r="M23" s="29"/>
    </row>
    <row r="24" spans="1:13" ht="52.65" customHeight="1" x14ac:dyDescent="0.3">
      <c r="A24" s="31" t="s">
        <v>18</v>
      </c>
      <c r="B24" s="34"/>
    </row>
    <row r="25" spans="1:13" x14ac:dyDescent="0.25">
      <c r="A25" s="31"/>
      <c r="B25" s="34"/>
    </row>
    <row r="26" spans="1:13" ht="15" x14ac:dyDescent="0.25">
      <c r="A26" s="30" t="s">
        <v>19</v>
      </c>
      <c r="B26" s="34"/>
    </row>
    <row r="27" spans="1:13" ht="57" customHeight="1" x14ac:dyDescent="0.25">
      <c r="A27" s="29" t="s">
        <v>20</v>
      </c>
      <c r="B27" s="29"/>
      <c r="C27" s="29"/>
      <c r="D27" s="29"/>
      <c r="E27" s="29"/>
      <c r="F27" s="29"/>
      <c r="G27" s="29"/>
      <c r="H27" s="29"/>
      <c r="I27" s="29"/>
      <c r="J27" s="29"/>
      <c r="K27" s="29"/>
      <c r="L27" s="29"/>
      <c r="M27" s="29"/>
    </row>
    <row r="28" spans="1:13" ht="40.35" customHeight="1" x14ac:dyDescent="0.3">
      <c r="A28" s="31" t="s">
        <v>21</v>
      </c>
      <c r="B28" s="29"/>
      <c r="C28" s="29"/>
      <c r="D28" s="29"/>
      <c r="E28" s="29"/>
      <c r="F28" s="29"/>
      <c r="G28" s="29"/>
      <c r="H28" s="29"/>
      <c r="I28" s="29"/>
      <c r="J28" s="29"/>
      <c r="K28" s="29"/>
      <c r="L28" s="29"/>
      <c r="M28" s="29"/>
    </row>
    <row r="29" spans="1:13" x14ac:dyDescent="0.25">
      <c r="A29" s="29"/>
      <c r="B29" s="29"/>
      <c r="C29" s="29"/>
      <c r="D29" s="29"/>
      <c r="E29" s="29"/>
      <c r="F29" s="29"/>
      <c r="G29" s="29"/>
      <c r="H29" s="29"/>
      <c r="I29" s="29"/>
      <c r="J29" s="29"/>
      <c r="K29" s="29"/>
      <c r="L29" s="29"/>
      <c r="M29" s="29"/>
    </row>
    <row r="30" spans="1:13" ht="15" x14ac:dyDescent="0.25">
      <c r="A30" s="30" t="s">
        <v>22</v>
      </c>
      <c r="B30" s="34"/>
    </row>
    <row r="31" spans="1:13" ht="195" customHeight="1" x14ac:dyDescent="0.25">
      <c r="A31" s="29" t="s">
        <v>23</v>
      </c>
      <c r="B31" s="29"/>
      <c r="C31" s="29"/>
      <c r="D31" s="29"/>
      <c r="E31" s="29"/>
      <c r="F31" s="29"/>
      <c r="G31" s="29"/>
      <c r="H31" s="29"/>
      <c r="I31" s="29"/>
      <c r="J31" s="29"/>
      <c r="K31" s="29"/>
      <c r="L31" s="29"/>
      <c r="M31" s="29"/>
    </row>
    <row r="32" spans="1:13" ht="58.5" customHeight="1" x14ac:dyDescent="0.3">
      <c r="A32" s="31" t="s">
        <v>24</v>
      </c>
      <c r="B32" s="29"/>
      <c r="C32" s="29"/>
      <c r="D32" s="29"/>
      <c r="E32" s="29"/>
      <c r="F32" s="29"/>
      <c r="G32" s="29"/>
      <c r="H32" s="29"/>
      <c r="I32" s="29"/>
      <c r="J32" s="29"/>
      <c r="K32" s="29"/>
      <c r="L32" s="29"/>
      <c r="M32" s="29"/>
    </row>
    <row r="33" spans="1:13" x14ac:dyDescent="0.25">
      <c r="A33" s="29"/>
      <c r="B33" s="34"/>
    </row>
    <row r="34" spans="1:13" ht="15" x14ac:dyDescent="0.25">
      <c r="A34" s="30" t="s">
        <v>25</v>
      </c>
      <c r="B34" s="34"/>
    </row>
    <row r="35" spans="1:13" ht="118.5" customHeight="1" x14ac:dyDescent="0.25">
      <c r="A35" s="29" t="s">
        <v>26</v>
      </c>
      <c r="B35" s="29"/>
      <c r="C35" s="29"/>
      <c r="D35" s="29"/>
      <c r="E35" s="29"/>
      <c r="F35" s="29"/>
      <c r="G35" s="29"/>
      <c r="H35" s="29"/>
      <c r="I35" s="29"/>
      <c r="J35" s="29"/>
      <c r="K35" s="29"/>
      <c r="L35" s="29"/>
      <c r="M35" s="29"/>
    </row>
    <row r="36" spans="1:13" ht="55.65" customHeight="1" x14ac:dyDescent="0.3">
      <c r="A36" s="31" t="s">
        <v>27</v>
      </c>
      <c r="B36" s="34"/>
    </row>
    <row r="37" spans="1:13" x14ac:dyDescent="0.25">
      <c r="A37" s="31"/>
      <c r="B37" s="34"/>
    </row>
    <row r="38" spans="1:13" ht="15" x14ac:dyDescent="0.25">
      <c r="A38" s="30" t="s">
        <v>28</v>
      </c>
      <c r="B38" s="34"/>
    </row>
    <row r="39" spans="1:13" ht="43.35" customHeight="1" x14ac:dyDescent="0.25">
      <c r="A39" s="29" t="s">
        <v>29</v>
      </c>
      <c r="B39" s="29"/>
      <c r="C39" s="29"/>
      <c r="D39" s="29"/>
      <c r="E39" s="29"/>
      <c r="F39" s="29"/>
      <c r="G39" s="29"/>
      <c r="H39" s="29"/>
      <c r="I39" s="29"/>
      <c r="J39" s="29"/>
      <c r="K39" s="29"/>
      <c r="L39" s="29"/>
      <c r="M39" s="29"/>
    </row>
    <row r="40" spans="1:13" ht="44.85" customHeight="1" x14ac:dyDescent="0.3">
      <c r="A40" s="31" t="s">
        <v>30</v>
      </c>
      <c r="B40" s="29"/>
      <c r="C40" s="29"/>
      <c r="D40" s="29"/>
      <c r="E40" s="29"/>
      <c r="F40" s="29"/>
      <c r="G40" s="29"/>
      <c r="H40" s="29"/>
      <c r="I40" s="29"/>
      <c r="J40" s="29"/>
      <c r="K40" s="29"/>
      <c r="L40" s="29"/>
      <c r="M40" s="29"/>
    </row>
    <row r="41" spans="1:13" x14ac:dyDescent="0.25">
      <c r="B41" s="34"/>
    </row>
    <row r="42" spans="1:13" ht="15" x14ac:dyDescent="0.25">
      <c r="A42" s="30" t="s">
        <v>31</v>
      </c>
      <c r="B42" s="34"/>
    </row>
    <row r="43" spans="1:13" ht="26.4" customHeight="1" x14ac:dyDescent="0.25">
      <c r="A43" s="29" t="s">
        <v>32</v>
      </c>
      <c r="B43" s="29"/>
      <c r="C43" s="29"/>
      <c r="D43" s="29"/>
      <c r="E43" s="29"/>
      <c r="F43" s="29"/>
      <c r="G43" s="29"/>
      <c r="H43" s="29"/>
      <c r="I43" s="29"/>
      <c r="J43" s="29"/>
      <c r="K43" s="29"/>
      <c r="L43" s="29"/>
      <c r="M43" s="29"/>
    </row>
    <row r="44" spans="1:13" ht="25.35" customHeight="1" x14ac:dyDescent="0.3">
      <c r="A44" s="35" t="s">
        <v>33</v>
      </c>
      <c r="B44" s="34"/>
    </row>
    <row r="45" spans="1:13" ht="14.85" customHeight="1" x14ac:dyDescent="0.25">
      <c r="A45" s="35"/>
      <c r="B45" s="34"/>
    </row>
    <row r="46" spans="1:13" ht="15" x14ac:dyDescent="0.25">
      <c r="A46" s="30" t="s">
        <v>34</v>
      </c>
      <c r="B46" s="34"/>
    </row>
    <row r="47" spans="1:13" ht="165.75" customHeight="1" x14ac:dyDescent="0.25">
      <c r="A47" s="29" t="s">
        <v>35</v>
      </c>
      <c r="B47" s="34"/>
    </row>
    <row r="48" spans="1:13" ht="60" customHeight="1" x14ac:dyDescent="0.3">
      <c r="A48" s="36" t="s">
        <v>36</v>
      </c>
      <c r="B48" s="29"/>
      <c r="C48" s="29"/>
      <c r="D48" s="29"/>
      <c r="E48" s="29"/>
      <c r="F48" s="29"/>
      <c r="G48" s="29"/>
      <c r="H48" s="29"/>
      <c r="I48" s="29"/>
      <c r="J48" s="29"/>
      <c r="K48" s="29"/>
      <c r="L48" s="29"/>
      <c r="M48" s="29"/>
    </row>
    <row r="49" spans="1:13" x14ac:dyDescent="0.25">
      <c r="A49" s="37"/>
      <c r="B49" s="29"/>
      <c r="C49" s="29"/>
      <c r="D49" s="29"/>
      <c r="E49" s="29"/>
      <c r="F49" s="29"/>
      <c r="G49" s="29"/>
      <c r="H49" s="29"/>
      <c r="I49" s="29"/>
      <c r="J49" s="29"/>
      <c r="K49" s="29"/>
      <c r="L49" s="29"/>
      <c r="M49" s="29"/>
    </row>
    <row r="50" spans="1:13" x14ac:dyDescent="0.25">
      <c r="B50" s="34"/>
    </row>
    <row r="51" spans="1:13" x14ac:dyDescent="0.25">
      <c r="A51" s="38" t="s">
        <v>37</v>
      </c>
    </row>
  </sheetData>
  <pageMargins left="0.7" right="0.7" top="0.75" bottom="0.75" header="0.3" footer="0.3"/>
  <pageSetup scale="66" fitToHeight="4" orientation="portrait" r:id="rId1"/>
  <rowBreaks count="2" manualBreakCount="2">
    <brk id="29" man="1"/>
    <brk id="37"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4419B-F8C2-4567-BB86-790188696ED5}">
  <dimension ref="A1:M26"/>
  <sheetViews>
    <sheetView zoomScale="90" zoomScaleNormal="90" workbookViewId="0">
      <selection activeCell="N12" sqref="N12"/>
    </sheetView>
  </sheetViews>
  <sheetFormatPr defaultRowHeight="14.4" x14ac:dyDescent="0.3"/>
  <cols>
    <col min="1" max="1" width="6.88671875" customWidth="1"/>
    <col min="2" max="2" width="17.109375" customWidth="1"/>
    <col min="3" max="3" width="36.44140625" customWidth="1"/>
    <col min="4" max="4" width="23.33203125" customWidth="1"/>
    <col min="5" max="5" width="19.88671875" customWidth="1"/>
    <col min="6" max="6" width="24.6640625" customWidth="1"/>
    <col min="7" max="7" width="22.5546875" customWidth="1"/>
    <col min="8" max="8" width="23.33203125" hidden="1" customWidth="1"/>
    <col min="9" max="9" width="21.6640625" hidden="1" customWidth="1"/>
    <col min="10" max="10" width="22.33203125" hidden="1" customWidth="1"/>
    <col min="11" max="11" width="23.5546875" hidden="1" customWidth="1"/>
    <col min="12" max="12" width="21.44140625" customWidth="1"/>
  </cols>
  <sheetData>
    <row r="1" spans="1:13" ht="25.8" x14ac:dyDescent="0.5">
      <c r="A1" s="259" t="s">
        <v>257</v>
      </c>
      <c r="B1" s="260"/>
      <c r="C1" s="260"/>
      <c r="D1" s="260"/>
      <c r="E1" s="260"/>
      <c r="F1" s="260"/>
      <c r="G1" s="300"/>
      <c r="H1" s="300"/>
      <c r="I1" s="300"/>
      <c r="J1" s="300"/>
      <c r="K1" s="300"/>
      <c r="L1" s="300"/>
    </row>
    <row r="2" spans="1:13" ht="21.6" thickBot="1" x14ac:dyDescent="0.4">
      <c r="B2" s="210"/>
      <c r="C2" s="248"/>
      <c r="D2" s="247"/>
      <c r="E2" s="247"/>
      <c r="F2" s="247"/>
    </row>
    <row r="3" spans="1:13" ht="104.25" customHeight="1" thickBot="1" x14ac:dyDescent="0.35">
      <c r="A3" s="516" t="s">
        <v>272</v>
      </c>
      <c r="B3" s="517"/>
      <c r="C3" s="517"/>
      <c r="D3" s="517"/>
      <c r="E3" s="517"/>
      <c r="F3" s="517"/>
      <c r="G3" s="517"/>
      <c r="H3" s="517"/>
      <c r="I3" s="517"/>
      <c r="J3" s="517"/>
      <c r="K3" s="517"/>
      <c r="L3" s="518"/>
    </row>
    <row r="7" spans="1:13" ht="15" thickBot="1" x14ac:dyDescent="0.35"/>
    <row r="8" spans="1:13" ht="18" thickBot="1" x14ac:dyDescent="0.35">
      <c r="A8" s="521"/>
      <c r="B8" s="521"/>
      <c r="C8" s="521"/>
      <c r="D8" s="508" t="s">
        <v>258</v>
      </c>
      <c r="E8" s="509"/>
      <c r="F8" s="508" t="s">
        <v>261</v>
      </c>
      <c r="G8" s="509"/>
      <c r="H8" s="508" t="s">
        <v>262</v>
      </c>
      <c r="I8" s="509"/>
      <c r="J8" s="510" t="s">
        <v>137</v>
      </c>
      <c r="K8" s="511"/>
      <c r="L8" s="305" t="s">
        <v>269</v>
      </c>
      <c r="M8" s="301"/>
    </row>
    <row r="9" spans="1:13" ht="17.399999999999999" x14ac:dyDescent="0.3">
      <c r="A9" s="514" t="s">
        <v>268</v>
      </c>
      <c r="B9" s="515"/>
      <c r="C9" s="515"/>
      <c r="D9" s="291" t="s">
        <v>260</v>
      </c>
      <c r="E9" s="292" t="s">
        <v>259</v>
      </c>
      <c r="F9" s="291" t="s">
        <v>260</v>
      </c>
      <c r="G9" s="292" t="s">
        <v>259</v>
      </c>
      <c r="H9" s="291" t="s">
        <v>260</v>
      </c>
      <c r="I9" s="292" t="s">
        <v>259</v>
      </c>
      <c r="J9" s="298" t="s">
        <v>263</v>
      </c>
      <c r="K9" s="304" t="s">
        <v>259</v>
      </c>
      <c r="L9" s="306"/>
    </row>
    <row r="10" spans="1:13" ht="17.399999999999999" x14ac:dyDescent="0.3">
      <c r="A10" s="284" t="s">
        <v>212</v>
      </c>
      <c r="B10" s="512" t="s">
        <v>202</v>
      </c>
      <c r="C10" s="513"/>
      <c r="D10" s="297">
        <v>0.25</v>
      </c>
      <c r="E10" s="299">
        <f>D10*'E. B.Template'!D9</f>
        <v>24375</v>
      </c>
      <c r="F10" s="297">
        <v>0.75</v>
      </c>
      <c r="G10" s="299">
        <f>F10*'E. B.Template'!D9</f>
        <v>73125</v>
      </c>
      <c r="H10" s="297">
        <v>0</v>
      </c>
      <c r="I10" s="299">
        <f>H10*'E. B.Template'!D9</f>
        <v>0</v>
      </c>
      <c r="J10" s="297">
        <v>0</v>
      </c>
      <c r="K10" s="302">
        <f>J10*'E. B.Template'!D9</f>
        <v>0</v>
      </c>
      <c r="L10" s="307">
        <f>SUM(D10,F10,H10,J10)</f>
        <v>1</v>
      </c>
    </row>
    <row r="11" spans="1:13" ht="17.399999999999999" x14ac:dyDescent="0.3">
      <c r="A11" s="285">
        <v>3</v>
      </c>
      <c r="B11" s="512" t="s">
        <v>203</v>
      </c>
      <c r="C11" s="513"/>
      <c r="D11" s="297">
        <v>0</v>
      </c>
      <c r="E11" s="299">
        <f>D11*'E. B.Template'!D10</f>
        <v>0</v>
      </c>
      <c r="F11" s="297">
        <v>0</v>
      </c>
      <c r="G11" s="299">
        <f>F11*'E. B.Template'!D10</f>
        <v>0</v>
      </c>
      <c r="H11" s="297">
        <v>0</v>
      </c>
      <c r="I11" s="299">
        <f>H11*'E. B.Template'!D10</f>
        <v>0</v>
      </c>
      <c r="J11" s="297">
        <v>0</v>
      </c>
      <c r="K11" s="302">
        <f>J11*'E. B.Template'!D10</f>
        <v>0</v>
      </c>
      <c r="L11" s="307">
        <f t="shared" ref="L11:L17" si="0">SUM(D11,F11,H11,J11)</f>
        <v>0</v>
      </c>
    </row>
    <row r="12" spans="1:13" ht="17.399999999999999" x14ac:dyDescent="0.3">
      <c r="A12" s="285">
        <v>5</v>
      </c>
      <c r="B12" s="519" t="s">
        <v>206</v>
      </c>
      <c r="C12" s="520"/>
      <c r="D12" s="297">
        <v>0</v>
      </c>
      <c r="E12" s="299">
        <f>D12*'E. B.Template'!D14</f>
        <v>0</v>
      </c>
      <c r="F12" s="297">
        <v>0</v>
      </c>
      <c r="G12" s="299">
        <f>F12*'E. B.Template'!D14</f>
        <v>0</v>
      </c>
      <c r="H12" s="297">
        <v>0</v>
      </c>
      <c r="I12" s="299">
        <f>H12*'E. B.Template'!D14</f>
        <v>0</v>
      </c>
      <c r="J12" s="297">
        <v>0</v>
      </c>
      <c r="K12" s="302">
        <f>J12*'E. B.Template'!D14</f>
        <v>0</v>
      </c>
      <c r="L12" s="307">
        <f t="shared" si="0"/>
        <v>0</v>
      </c>
    </row>
    <row r="13" spans="1:13" ht="17.399999999999999" x14ac:dyDescent="0.3">
      <c r="A13" s="285">
        <v>6</v>
      </c>
      <c r="B13" s="512" t="s">
        <v>74</v>
      </c>
      <c r="C13" s="513"/>
      <c r="D13" s="297">
        <v>0</v>
      </c>
      <c r="E13" s="299">
        <f>D13*'E. B.Template'!D15</f>
        <v>0</v>
      </c>
      <c r="F13" s="297">
        <v>0</v>
      </c>
      <c r="G13" s="299">
        <f>F13*'E. B.Template'!D15</f>
        <v>0</v>
      </c>
      <c r="H13" s="297">
        <v>0</v>
      </c>
      <c r="I13" s="299">
        <f>H13*'E. B.Template'!D15</f>
        <v>0</v>
      </c>
      <c r="J13" s="297">
        <v>0</v>
      </c>
      <c r="K13" s="302">
        <f>J13*'E. B.Template'!D15</f>
        <v>0</v>
      </c>
      <c r="L13" s="307">
        <f t="shared" si="0"/>
        <v>0</v>
      </c>
    </row>
    <row r="14" spans="1:13" ht="17.399999999999999" x14ac:dyDescent="0.3">
      <c r="A14" s="285">
        <v>7</v>
      </c>
      <c r="B14" s="512" t="s">
        <v>75</v>
      </c>
      <c r="C14" s="513"/>
      <c r="D14" s="297">
        <v>0</v>
      </c>
      <c r="E14" s="299">
        <f>D14*'E. B.Template'!D16</f>
        <v>0</v>
      </c>
      <c r="F14" s="297">
        <v>0</v>
      </c>
      <c r="G14" s="299">
        <f>F14*'E. B.Template'!D16</f>
        <v>0</v>
      </c>
      <c r="H14" s="297">
        <v>0</v>
      </c>
      <c r="I14" s="299">
        <f>H14*'E. B.Template'!D16</f>
        <v>0</v>
      </c>
      <c r="J14" s="297">
        <v>0</v>
      </c>
      <c r="K14" s="302">
        <f>J14*'E. B.Template'!D16</f>
        <v>0</v>
      </c>
      <c r="L14" s="307">
        <f t="shared" si="0"/>
        <v>0</v>
      </c>
    </row>
    <row r="15" spans="1:13" ht="17.399999999999999" x14ac:dyDescent="0.3">
      <c r="A15" s="285">
        <v>8</v>
      </c>
      <c r="B15" s="512" t="s">
        <v>207</v>
      </c>
      <c r="C15" s="513"/>
      <c r="D15" s="297">
        <v>0</v>
      </c>
      <c r="E15" s="299">
        <f>D15*'E. B.Template'!D17</f>
        <v>0</v>
      </c>
      <c r="F15" s="297">
        <v>0</v>
      </c>
      <c r="G15" s="299">
        <f>F15*'E. B.Template'!D17</f>
        <v>0</v>
      </c>
      <c r="H15" s="297">
        <v>0</v>
      </c>
      <c r="I15" s="299">
        <f>H15*'E. B.Template'!D17</f>
        <v>0</v>
      </c>
      <c r="J15" s="297">
        <v>0</v>
      </c>
      <c r="K15" s="302">
        <f>J15*'E. B.Template'!D17</f>
        <v>0</v>
      </c>
      <c r="L15" s="307">
        <f t="shared" si="0"/>
        <v>0</v>
      </c>
    </row>
    <row r="16" spans="1:13" ht="17.399999999999999" x14ac:dyDescent="0.3">
      <c r="A16" s="285">
        <v>9</v>
      </c>
      <c r="B16" s="512" t="s">
        <v>208</v>
      </c>
      <c r="C16" s="513"/>
      <c r="D16" s="297">
        <v>0</v>
      </c>
      <c r="E16" s="299">
        <f>D16*'E. B.Template'!D18</f>
        <v>0</v>
      </c>
      <c r="F16" s="297">
        <v>0</v>
      </c>
      <c r="G16" s="299">
        <f>F16*'E. B.Template'!D18</f>
        <v>0</v>
      </c>
      <c r="H16" s="297">
        <v>0</v>
      </c>
      <c r="I16" s="299">
        <f>H16*'E. B.Template'!D18</f>
        <v>0</v>
      </c>
      <c r="J16" s="297">
        <v>0</v>
      </c>
      <c r="K16" s="302">
        <f>J16*'E. B.Template'!D18</f>
        <v>0</v>
      </c>
      <c r="L16" s="307">
        <f t="shared" si="0"/>
        <v>0</v>
      </c>
    </row>
    <row r="17" spans="1:12" ht="17.399999999999999" x14ac:dyDescent="0.3">
      <c r="A17" s="285">
        <v>10</v>
      </c>
      <c r="B17" s="512" t="s">
        <v>78</v>
      </c>
      <c r="C17" s="513"/>
      <c r="D17" s="297">
        <v>0</v>
      </c>
      <c r="E17" s="299">
        <f>D17*'E. B.Template'!D19</f>
        <v>0</v>
      </c>
      <c r="F17" s="297">
        <v>0</v>
      </c>
      <c r="G17" s="299">
        <f>F17*'E. B.Template'!D19</f>
        <v>0</v>
      </c>
      <c r="H17" s="297">
        <v>0</v>
      </c>
      <c r="I17" s="299">
        <f>H17*'E. B.Template'!D19</f>
        <v>0</v>
      </c>
      <c r="J17" s="297">
        <v>0</v>
      </c>
      <c r="K17" s="302">
        <f>J17*'E. B.Template'!D19</f>
        <v>0</v>
      </c>
      <c r="L17" s="307">
        <f t="shared" si="0"/>
        <v>0</v>
      </c>
    </row>
    <row r="18" spans="1:12" ht="17.399999999999999" x14ac:dyDescent="0.3">
      <c r="A18" s="288"/>
      <c r="B18" s="283"/>
      <c r="C18" s="283"/>
      <c r="D18" s="293"/>
      <c r="E18" s="294"/>
      <c r="F18" s="293"/>
      <c r="G18" s="294"/>
      <c r="H18" s="293"/>
      <c r="I18" s="294"/>
      <c r="J18" s="293"/>
      <c r="L18" s="308"/>
    </row>
    <row r="19" spans="1:12" ht="18.600000000000001" x14ac:dyDescent="0.35">
      <c r="A19" s="504" t="s">
        <v>264</v>
      </c>
      <c r="B19" s="505"/>
      <c r="C19" s="506"/>
      <c r="D19" s="499">
        <f>SUM(E10:E17)</f>
        <v>24375</v>
      </c>
      <c r="E19" s="500"/>
      <c r="F19" s="499">
        <f>SUM(G10:G17)</f>
        <v>73125</v>
      </c>
      <c r="G19" s="500"/>
      <c r="H19" s="499">
        <f>SUM(I10:I17)</f>
        <v>0</v>
      </c>
      <c r="I19" s="500"/>
      <c r="J19" s="499">
        <f>SUM(K10:K17)</f>
        <v>0</v>
      </c>
      <c r="K19" s="501"/>
      <c r="L19" s="309"/>
    </row>
    <row r="20" spans="1:12" ht="18.600000000000001" x14ac:dyDescent="0.35">
      <c r="A20" s="289"/>
      <c r="B20" s="283"/>
      <c r="C20" s="283"/>
      <c r="D20" s="293"/>
      <c r="E20" s="294"/>
      <c r="F20" s="293"/>
      <c r="G20" s="294"/>
      <c r="H20" s="293"/>
      <c r="I20" s="294"/>
      <c r="J20" s="293"/>
      <c r="L20" s="308"/>
    </row>
    <row r="21" spans="1:12" ht="17.399999999999999" x14ac:dyDescent="0.3">
      <c r="A21" s="286" t="s">
        <v>34</v>
      </c>
      <c r="B21" s="287"/>
      <c r="C21" s="290"/>
      <c r="D21" s="295"/>
      <c r="E21" s="296"/>
      <c r="F21" s="295"/>
      <c r="G21" s="296"/>
      <c r="H21" s="295"/>
      <c r="I21" s="296"/>
      <c r="J21" s="295"/>
      <c r="K21" s="303"/>
      <c r="L21" s="306"/>
    </row>
    <row r="22" spans="1:12" ht="17.399999999999999" x14ac:dyDescent="0.3">
      <c r="A22" s="285">
        <v>11</v>
      </c>
      <c r="B22" s="512" t="s">
        <v>80</v>
      </c>
      <c r="C22" s="513"/>
      <c r="D22" s="297">
        <v>0</v>
      </c>
      <c r="E22" s="299">
        <f>D22*'E. B.Template'!D22</f>
        <v>0</v>
      </c>
      <c r="F22" s="297">
        <v>0</v>
      </c>
      <c r="G22" s="299">
        <f>F22*'E. B.Template'!D22</f>
        <v>0</v>
      </c>
      <c r="H22" s="297">
        <v>0</v>
      </c>
      <c r="I22" s="299">
        <f>H22*'E. B.Template'!D22</f>
        <v>0</v>
      </c>
      <c r="J22" s="297">
        <v>0</v>
      </c>
      <c r="K22" s="302">
        <f>J22*'E. B.Template'!D22</f>
        <v>0</v>
      </c>
      <c r="L22" s="307">
        <f>SUM(J22,H22,F22,D22)</f>
        <v>0</v>
      </c>
    </row>
    <row r="23" spans="1:12" ht="17.399999999999999" x14ac:dyDescent="0.3">
      <c r="A23" s="285">
        <v>12</v>
      </c>
      <c r="B23" s="512" t="s">
        <v>81</v>
      </c>
      <c r="C23" s="513"/>
      <c r="D23" s="297">
        <v>0</v>
      </c>
      <c r="E23" s="299">
        <f>D23*'E. B.Template'!D23</f>
        <v>0</v>
      </c>
      <c r="F23" s="297">
        <v>0</v>
      </c>
      <c r="G23" s="299">
        <f>F23*'E. B.Template'!D23</f>
        <v>0</v>
      </c>
      <c r="H23" s="297">
        <v>0</v>
      </c>
      <c r="I23" s="299">
        <f>H23*'E. B.Template'!D23</f>
        <v>0</v>
      </c>
      <c r="J23" s="297">
        <v>0</v>
      </c>
      <c r="K23" s="302">
        <f>J23*'E. B.Template'!D23</f>
        <v>0</v>
      </c>
      <c r="L23" s="307">
        <f t="shared" ref="L23:L24" si="1">SUM(J23,H23,F23,D23)</f>
        <v>0</v>
      </c>
    </row>
    <row r="24" spans="1:12" ht="17.399999999999999" x14ac:dyDescent="0.3">
      <c r="A24" s="285">
        <v>13</v>
      </c>
      <c r="B24" s="512" t="s">
        <v>82</v>
      </c>
      <c r="C24" s="513"/>
      <c r="D24" s="297">
        <v>0</v>
      </c>
      <c r="E24" s="299">
        <f>D24*'E. B.Template'!D24</f>
        <v>0</v>
      </c>
      <c r="F24" s="297">
        <v>0</v>
      </c>
      <c r="G24" s="299">
        <f>F24*'E. B.Template'!D24</f>
        <v>0</v>
      </c>
      <c r="H24" s="297">
        <v>0</v>
      </c>
      <c r="I24" s="299">
        <f>H24*'E. B.Template'!D24</f>
        <v>0</v>
      </c>
      <c r="J24" s="297">
        <v>0</v>
      </c>
      <c r="K24" s="302">
        <f>J24*'E. B.Template'!D24</f>
        <v>0</v>
      </c>
      <c r="L24" s="307">
        <f t="shared" si="1"/>
        <v>0</v>
      </c>
    </row>
    <row r="25" spans="1:12" ht="17.399999999999999" x14ac:dyDescent="0.3">
      <c r="A25" s="288"/>
      <c r="B25" s="283"/>
      <c r="C25" s="283"/>
      <c r="D25" s="293"/>
      <c r="E25" s="294"/>
      <c r="F25" s="293"/>
      <c r="G25" s="294"/>
      <c r="H25" s="293"/>
      <c r="I25" s="294"/>
      <c r="J25" s="293"/>
      <c r="L25" s="308"/>
    </row>
    <row r="26" spans="1:12" ht="19.2" thickBot="1" x14ac:dyDescent="0.4">
      <c r="A26" s="504" t="s">
        <v>265</v>
      </c>
      <c r="B26" s="505"/>
      <c r="C26" s="505"/>
      <c r="D26" s="502">
        <f>SUM(E22:E24)</f>
        <v>0</v>
      </c>
      <c r="E26" s="503"/>
      <c r="F26" s="502">
        <f>SUM(G22:G24)</f>
        <v>0</v>
      </c>
      <c r="G26" s="503"/>
      <c r="H26" s="502">
        <f>SUM(I22:I24)</f>
        <v>0</v>
      </c>
      <c r="I26" s="503"/>
      <c r="J26" s="502">
        <f>SUM(K22:K24)</f>
        <v>0</v>
      </c>
      <c r="K26" s="507"/>
      <c r="L26" s="310"/>
    </row>
  </sheetData>
  <sheetProtection algorithmName="SHA-512" hashValue="v03y7UFdGd992sbzjcBBhcsgcFYg1E3yjShtWZaiXQOcMzAEVjdxIdXhCC6bhwJsDw+2GvMiufQnKJ+758Gr5Q==" saltValue="y6hd2fUNQO/PlcHRyfBSjA==" spinCount="100000" sheet="1" formatCells="0" formatColumns="0" formatRows="0"/>
  <protectedRanges>
    <protectedRange sqref="D10:D17 D22:D24 F10:F17 F22:F24 H10:H17 H22:H24 J10:J17 J22:J24" name="Range1"/>
  </protectedRanges>
  <mergeCells count="28">
    <mergeCell ref="F8:G8"/>
    <mergeCell ref="A3:L3"/>
    <mergeCell ref="B11:C11"/>
    <mergeCell ref="B12:C12"/>
    <mergeCell ref="B13:C13"/>
    <mergeCell ref="A8:C8"/>
    <mergeCell ref="D8:E8"/>
    <mergeCell ref="A19:C19"/>
    <mergeCell ref="F26:G26"/>
    <mergeCell ref="H26:I26"/>
    <mergeCell ref="J26:K26"/>
    <mergeCell ref="H8:I8"/>
    <mergeCell ref="J8:K8"/>
    <mergeCell ref="B24:C24"/>
    <mergeCell ref="A26:C26"/>
    <mergeCell ref="B14:C14"/>
    <mergeCell ref="B15:C15"/>
    <mergeCell ref="B16:C16"/>
    <mergeCell ref="B17:C17"/>
    <mergeCell ref="B22:C22"/>
    <mergeCell ref="B23:C23"/>
    <mergeCell ref="A9:C9"/>
    <mergeCell ref="B10:C10"/>
    <mergeCell ref="D19:E19"/>
    <mergeCell ref="F19:G19"/>
    <mergeCell ref="H19:I19"/>
    <mergeCell ref="J19:K19"/>
    <mergeCell ref="D26:E26"/>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B6DD0-8C6D-4A9F-9755-E78C1FBD1DDB}">
  <dimension ref="A1:C6"/>
  <sheetViews>
    <sheetView workbookViewId="0">
      <selection activeCell="C39" sqref="C39"/>
    </sheetView>
  </sheetViews>
  <sheetFormatPr defaultRowHeight="14.4" x14ac:dyDescent="0.3"/>
  <cols>
    <col min="1" max="1" width="4.6640625" customWidth="1"/>
    <col min="2" max="2" width="58.109375" customWidth="1"/>
    <col min="3" max="3" width="95.5546875" customWidth="1"/>
  </cols>
  <sheetData>
    <row r="1" spans="1:3" ht="25.8" x14ac:dyDescent="0.5">
      <c r="A1" s="259" t="s">
        <v>279</v>
      </c>
      <c r="B1" s="260"/>
      <c r="C1" s="260"/>
    </row>
    <row r="2" spans="1:3" ht="17.399999999999999" x14ac:dyDescent="0.3">
      <c r="A2" s="341" t="s">
        <v>280</v>
      </c>
      <c r="B2" s="342" t="s">
        <v>281</v>
      </c>
      <c r="C2" s="342" t="s">
        <v>282</v>
      </c>
    </row>
    <row r="3" spans="1:3" ht="67.5" customHeight="1" x14ac:dyDescent="0.3">
      <c r="A3" s="343">
        <v>1</v>
      </c>
      <c r="B3" s="344" t="s">
        <v>283</v>
      </c>
      <c r="C3" s="345" t="s">
        <v>287</v>
      </c>
    </row>
    <row r="4" spans="1:3" ht="57" customHeight="1" x14ac:dyDescent="0.3">
      <c r="A4" s="343">
        <v>2</v>
      </c>
      <c r="B4" s="344" t="s">
        <v>284</v>
      </c>
      <c r="C4" s="345" t="s">
        <v>288</v>
      </c>
    </row>
    <row r="5" spans="1:3" ht="66.75" customHeight="1" x14ac:dyDescent="0.3">
      <c r="A5" s="343">
        <v>3</v>
      </c>
      <c r="B5" s="344" t="s">
        <v>285</v>
      </c>
      <c r="C5" s="345" t="s">
        <v>289</v>
      </c>
    </row>
    <row r="6" spans="1:3" ht="67.2" x14ac:dyDescent="0.3">
      <c r="A6" s="343">
        <v>4</v>
      </c>
      <c r="B6" s="344" t="s">
        <v>286</v>
      </c>
      <c r="C6" s="345" t="s">
        <v>290</v>
      </c>
    </row>
  </sheetData>
  <sheetProtection algorithmName="SHA-512" hashValue="M3V9GPMcS3pPdGBz4i/YcwA6iOctqi8aTaMyWEcXivEIBmqajbpSM0iLy18cRdV1if84Gj23MeQjJCiEeotnjA==" saltValue="zJ5rFR04d3ztRIG0Wee6fg==" spinCount="100000" sheet="1" objects="1" scenarios="1"/>
  <hyperlinks>
    <hyperlink ref="B3" r:id="rId1" xr:uid="{87D0D9AE-566A-4785-9599-EF583840F6FF}"/>
    <hyperlink ref="B4" r:id="rId2" xr:uid="{6F11D228-F4CD-40B6-9D73-59B4185EE5EA}"/>
    <hyperlink ref="B5" r:id="rId3" xr:uid="{D0C583DF-9848-4939-B980-D4392B90CD8A}"/>
    <hyperlink ref="B6" r:id="rId4" xr:uid="{22B39883-8334-486C-BFF5-8335146621C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MK76"/>
  <sheetViews>
    <sheetView showGridLines="0" topLeftCell="A37" zoomScale="120" zoomScaleNormal="90" workbookViewId="0">
      <selection activeCell="A8" sqref="A8"/>
    </sheetView>
  </sheetViews>
  <sheetFormatPr defaultRowHeight="14.4" x14ac:dyDescent="0.3"/>
  <cols>
    <col min="1" max="1" width="9.88671875" style="8" customWidth="1"/>
    <col min="2" max="2" width="23" style="8" customWidth="1"/>
    <col min="3" max="3" width="3" style="8" customWidth="1"/>
    <col min="4" max="4" width="7.6640625" style="8" customWidth="1"/>
    <col min="5" max="5" width="12.6640625" style="8" customWidth="1"/>
    <col min="6" max="6" width="9.88671875" style="8" customWidth="1"/>
    <col min="7" max="7" width="6" style="8" customWidth="1"/>
    <col min="8" max="8" width="14.5546875" style="8" customWidth="1"/>
    <col min="9" max="9" width="10.6640625" style="8" customWidth="1"/>
    <col min="10" max="10" width="4.33203125" style="8" customWidth="1"/>
    <col min="11" max="11" width="10.6640625" style="8" customWidth="1"/>
    <col min="12" max="12" width="9.6640625" style="8" customWidth="1"/>
    <col min="13" max="1025" width="9" style="8" customWidth="1"/>
  </cols>
  <sheetData>
    <row r="1" spans="1:12" hidden="1" x14ac:dyDescent="0.3"/>
    <row r="2" spans="1:12" hidden="1" x14ac:dyDescent="0.3"/>
    <row r="3" spans="1:12" hidden="1" x14ac:dyDescent="0.3"/>
    <row r="4" spans="1:12" hidden="1" x14ac:dyDescent="0.3"/>
    <row r="5" spans="1:12" hidden="1" x14ac:dyDescent="0.3"/>
    <row r="6" spans="1:12" hidden="1" x14ac:dyDescent="0.3"/>
    <row r="7" spans="1:12" hidden="1" x14ac:dyDescent="0.3"/>
    <row r="8" spans="1:12" ht="32.25" customHeight="1" x14ac:dyDescent="0.3">
      <c r="A8" s="11" t="s">
        <v>85</v>
      </c>
      <c r="B8" s="11"/>
      <c r="C8" s="11"/>
      <c r="D8" s="11"/>
      <c r="E8" s="11"/>
      <c r="F8" s="11"/>
      <c r="G8" s="11"/>
      <c r="H8" s="11"/>
      <c r="I8" s="11"/>
      <c r="J8" s="11"/>
      <c r="K8" s="11"/>
      <c r="L8" s="11"/>
    </row>
    <row r="9" spans="1:12" x14ac:dyDescent="0.3">
      <c r="A9" s="167">
        <f>'Budget Template'!B3</f>
        <v>0</v>
      </c>
      <c r="B9" s="167"/>
      <c r="C9" s="167"/>
      <c r="D9" s="167"/>
      <c r="E9" s="167"/>
      <c r="F9" s="167"/>
      <c r="G9" s="167"/>
      <c r="H9" s="167"/>
      <c r="I9" s="167"/>
      <c r="J9" s="167"/>
      <c r="K9" s="167"/>
      <c r="L9" s="167"/>
    </row>
    <row r="10" spans="1:12" x14ac:dyDescent="0.3">
      <c r="A10" s="167">
        <f>'Budget Template'!B4</f>
        <v>0</v>
      </c>
      <c r="B10" s="167"/>
      <c r="C10" s="167"/>
      <c r="D10" s="167"/>
      <c r="E10" s="167"/>
      <c r="F10" s="167"/>
      <c r="G10" s="167"/>
      <c r="H10" s="167"/>
      <c r="I10" s="167"/>
      <c r="J10" s="167"/>
      <c r="K10" s="167"/>
      <c r="L10" s="167"/>
    </row>
    <row r="11" spans="1:12" x14ac:dyDescent="0.3">
      <c r="A11" s="167">
        <f>'Budget Template'!B5</f>
        <v>0</v>
      </c>
      <c r="B11" s="167"/>
      <c r="C11" s="167"/>
      <c r="D11" s="167"/>
      <c r="E11" s="167"/>
      <c r="F11" s="167"/>
      <c r="G11" s="167"/>
      <c r="H11" s="167"/>
      <c r="I11" s="167"/>
      <c r="J11" s="167"/>
      <c r="K11" s="167"/>
      <c r="L11" s="167"/>
    </row>
    <row r="12" spans="1:12" ht="22.2" customHeight="1" x14ac:dyDescent="0.3">
      <c r="A12" s="8" t="s">
        <v>43</v>
      </c>
    </row>
    <row r="13" spans="1:12" ht="22.2" customHeight="1" x14ac:dyDescent="0.3"/>
    <row r="14" spans="1:12" ht="22.2" customHeight="1" x14ac:dyDescent="0.3"/>
    <row r="15" spans="1:12" ht="22.2" customHeight="1" x14ac:dyDescent="0.3"/>
    <row r="16" spans="1:12" ht="22.2" customHeight="1" x14ac:dyDescent="0.3"/>
    <row r="17" spans="1:15" ht="22.2" customHeight="1" x14ac:dyDescent="0.3"/>
    <row r="18" spans="1:15" ht="22.2" customHeight="1" x14ac:dyDescent="0.3"/>
    <row r="19" spans="1:15" ht="22.2" customHeight="1" x14ac:dyDescent="0.3"/>
    <row r="20" spans="1:15" ht="22.2" customHeight="1" x14ac:dyDescent="0.3"/>
    <row r="21" spans="1:15" ht="53.25" customHeight="1" x14ac:dyDescent="0.3"/>
    <row r="22" spans="1:15" ht="39" customHeight="1" x14ac:dyDescent="0.3"/>
    <row r="23" spans="1:15" ht="24.9" customHeight="1" x14ac:dyDescent="0.3"/>
    <row r="24" spans="1:15" ht="24.9" customHeight="1" x14ac:dyDescent="0.3"/>
    <row r="25" spans="1:15" ht="24.9" customHeight="1" x14ac:dyDescent="0.3"/>
    <row r="26" spans="1:15" ht="24.9" customHeight="1" x14ac:dyDescent="0.3"/>
    <row r="27" spans="1:15" ht="24.9" customHeight="1" x14ac:dyDescent="0.3"/>
    <row r="28" spans="1:15" ht="24.9" customHeight="1" x14ac:dyDescent="0.3"/>
    <row r="29" spans="1:15" ht="24.9" customHeight="1" x14ac:dyDescent="0.3"/>
    <row r="30" spans="1:15" ht="24.9" customHeight="1" x14ac:dyDescent="0.3">
      <c r="A30" s="11" t="s">
        <v>86</v>
      </c>
    </row>
    <row r="31" spans="1:15" ht="24.9" customHeight="1" x14ac:dyDescent="0.3">
      <c r="A31" s="365" t="s">
        <v>87</v>
      </c>
      <c r="B31" s="366"/>
      <c r="C31" s="365" t="s">
        <v>88</v>
      </c>
      <c r="D31" s="367"/>
      <c r="E31" s="367"/>
      <c r="F31" s="367"/>
      <c r="G31" s="367"/>
      <c r="H31" s="367"/>
      <c r="I31" s="367"/>
      <c r="J31" s="367"/>
      <c r="K31" s="367"/>
      <c r="L31" s="366"/>
      <c r="N31"/>
      <c r="O31" s="12"/>
    </row>
    <row r="32" spans="1:15" ht="24.9" customHeight="1" x14ac:dyDescent="0.3">
      <c r="A32" s="351" t="s">
        <v>62</v>
      </c>
      <c r="B32" s="353"/>
      <c r="C32" s="351" t="s">
        <v>91</v>
      </c>
      <c r="D32" s="352"/>
      <c r="E32" s="352"/>
      <c r="F32" s="352"/>
      <c r="G32" s="352"/>
      <c r="H32" s="352"/>
      <c r="I32" s="352"/>
      <c r="J32" s="352"/>
      <c r="K32" s="352"/>
      <c r="L32" s="353"/>
      <c r="N32"/>
      <c r="O32" s="12"/>
    </row>
    <row r="33" spans="1:29" ht="24.9" customHeight="1" x14ac:dyDescent="0.3">
      <c r="A33" s="351" t="s">
        <v>89</v>
      </c>
      <c r="B33" s="353"/>
      <c r="C33" s="351" t="s">
        <v>90</v>
      </c>
      <c r="D33" s="352"/>
      <c r="E33" s="352"/>
      <c r="F33" s="352"/>
      <c r="G33" s="352"/>
      <c r="H33" s="352"/>
      <c r="I33" s="352"/>
      <c r="J33" s="352"/>
      <c r="K33" s="352"/>
      <c r="L33" s="353"/>
      <c r="N33"/>
      <c r="O33" s="12"/>
    </row>
    <row r="34" spans="1:29" ht="24.9" customHeight="1" x14ac:dyDescent="0.3">
      <c r="A34" s="351" t="s">
        <v>98</v>
      </c>
      <c r="B34" s="353"/>
      <c r="C34" s="351" t="s">
        <v>99</v>
      </c>
      <c r="D34" s="352"/>
      <c r="E34" s="352"/>
      <c r="F34" s="352"/>
      <c r="G34" s="352"/>
      <c r="H34" s="352"/>
      <c r="I34" s="352"/>
      <c r="J34" s="352"/>
      <c r="K34" s="352"/>
      <c r="L34" s="353"/>
    </row>
    <row r="35" spans="1:29" ht="24.9" customHeight="1" x14ac:dyDescent="0.3">
      <c r="A35" s="351" t="s">
        <v>92</v>
      </c>
      <c r="B35" s="353"/>
      <c r="C35" s="351" t="s">
        <v>93</v>
      </c>
      <c r="D35" s="352"/>
      <c r="E35" s="352"/>
      <c r="F35" s="352"/>
      <c r="G35" s="352"/>
      <c r="H35" s="352"/>
      <c r="I35" s="352"/>
      <c r="J35" s="352"/>
      <c r="K35" s="352"/>
      <c r="L35" s="353"/>
      <c r="M35"/>
      <c r="N35"/>
      <c r="O35" s="12"/>
    </row>
    <row r="36" spans="1:29" ht="33" customHeight="1" thickBot="1" x14ac:dyDescent="0.35">
      <c r="A36" s="363" t="s">
        <v>148</v>
      </c>
      <c r="B36" s="364"/>
      <c r="C36" s="351" t="s">
        <v>97</v>
      </c>
      <c r="D36" s="352"/>
      <c r="E36" s="352"/>
      <c r="F36" s="352"/>
      <c r="G36" s="352"/>
      <c r="H36" s="352"/>
      <c r="I36" s="352"/>
      <c r="J36" s="352"/>
      <c r="K36" s="352"/>
      <c r="L36" s="353"/>
      <c r="N36"/>
      <c r="O36" s="12"/>
    </row>
    <row r="37" spans="1:29" ht="79.95" customHeight="1" x14ac:dyDescent="0.3">
      <c r="A37" s="368" t="s">
        <v>60</v>
      </c>
      <c r="B37" s="369"/>
      <c r="C37" s="351" t="s">
        <v>94</v>
      </c>
      <c r="D37" s="352"/>
      <c r="E37" s="352"/>
      <c r="F37" s="352"/>
      <c r="G37" s="352"/>
      <c r="H37" s="352"/>
      <c r="I37" s="352"/>
      <c r="J37" s="352"/>
      <c r="K37" s="352"/>
      <c r="L37" s="353"/>
      <c r="N37"/>
      <c r="O37" s="12"/>
    </row>
    <row r="38" spans="1:29" ht="114" customHeight="1" x14ac:dyDescent="0.3">
      <c r="A38" s="351" t="s">
        <v>95</v>
      </c>
      <c r="B38" s="353"/>
      <c r="C38" s="351" t="s">
        <v>96</v>
      </c>
      <c r="D38" s="352"/>
      <c r="E38" s="352"/>
      <c r="F38" s="352"/>
      <c r="G38" s="352"/>
      <c r="H38" s="352"/>
      <c r="I38" s="352"/>
      <c r="J38" s="352"/>
      <c r="K38" s="352"/>
      <c r="L38" s="353"/>
      <c r="N38"/>
      <c r="O38" s="12"/>
      <c r="R38" s="350"/>
      <c r="S38" s="350"/>
      <c r="T38" s="350"/>
      <c r="U38" s="350"/>
      <c r="V38" s="350"/>
      <c r="W38" s="350"/>
      <c r="X38" s="350"/>
      <c r="Y38" s="350"/>
      <c r="Z38" s="350"/>
      <c r="AA38" s="350"/>
      <c r="AB38" s="350"/>
      <c r="AC38" s="350"/>
    </row>
    <row r="39" spans="1:29" ht="33" customHeight="1" x14ac:dyDescent="0.3">
      <c r="A39" s="351" t="s">
        <v>149</v>
      </c>
      <c r="B39" s="353"/>
      <c r="C39" s="370" t="s">
        <v>154</v>
      </c>
      <c r="D39" s="370"/>
      <c r="E39" s="370"/>
      <c r="F39" s="370"/>
      <c r="G39" s="370"/>
      <c r="H39" s="370"/>
      <c r="I39" s="370"/>
      <c r="J39" s="370"/>
      <c r="K39" s="370"/>
      <c r="L39" s="370"/>
      <c r="N39"/>
      <c r="O39" s="12"/>
    </row>
    <row r="40" spans="1:29" ht="35.4" customHeight="1" x14ac:dyDescent="0.3">
      <c r="A40" s="351" t="s">
        <v>151</v>
      </c>
      <c r="B40" s="353"/>
      <c r="C40" s="351" t="s">
        <v>161</v>
      </c>
      <c r="D40" s="352"/>
      <c r="E40" s="352"/>
      <c r="F40" s="352"/>
      <c r="G40" s="352"/>
      <c r="H40" s="352"/>
      <c r="I40" s="352"/>
      <c r="J40" s="352"/>
      <c r="K40" s="352"/>
      <c r="L40" s="353"/>
      <c r="N40"/>
      <c r="O40" s="12"/>
    </row>
    <row r="41" spans="1:29" ht="25.95" customHeight="1" x14ac:dyDescent="0.3">
      <c r="A41" s="351" t="s">
        <v>150</v>
      </c>
      <c r="B41" s="353"/>
      <c r="C41" s="354" t="s">
        <v>155</v>
      </c>
      <c r="D41" s="354"/>
      <c r="E41" s="354"/>
      <c r="F41" s="354"/>
      <c r="G41" s="354"/>
      <c r="H41" s="354"/>
      <c r="I41" s="354"/>
      <c r="J41" s="354"/>
      <c r="K41" s="354"/>
      <c r="L41" s="354"/>
      <c r="N41"/>
      <c r="O41" s="12"/>
    </row>
    <row r="42" spans="1:29" ht="48.6" customHeight="1" x14ac:dyDescent="0.35">
      <c r="A42" s="351" t="s">
        <v>152</v>
      </c>
      <c r="B42" s="353"/>
      <c r="C42" s="351" t="s">
        <v>162</v>
      </c>
      <c r="D42" s="352"/>
      <c r="E42" s="352"/>
      <c r="F42" s="352"/>
      <c r="G42" s="352"/>
      <c r="H42" s="352"/>
      <c r="I42" s="352"/>
      <c r="J42" s="352"/>
      <c r="K42" s="352"/>
      <c r="L42" s="353"/>
      <c r="N42"/>
      <c r="O42" s="12"/>
      <c r="P42" s="104"/>
    </row>
    <row r="43" spans="1:29" ht="66" customHeight="1" x14ac:dyDescent="0.3">
      <c r="A43" s="351" t="s">
        <v>160</v>
      </c>
      <c r="B43" s="353"/>
      <c r="C43" s="351" t="s">
        <v>159</v>
      </c>
      <c r="D43" s="352"/>
      <c r="E43" s="352"/>
      <c r="F43" s="352"/>
      <c r="G43" s="352"/>
      <c r="H43" s="352"/>
      <c r="I43" s="352"/>
      <c r="J43" s="352"/>
      <c r="K43" s="352"/>
      <c r="L43" s="353"/>
    </row>
    <row r="46" spans="1:29" ht="31.65" customHeight="1" x14ac:dyDescent="0.3">
      <c r="A46" s="359" t="s">
        <v>100</v>
      </c>
      <c r="B46" s="359"/>
      <c r="C46" s="359"/>
      <c r="D46" s="359"/>
      <c r="E46" s="359"/>
      <c r="F46" s="359"/>
      <c r="G46" s="359"/>
      <c r="H46" s="359"/>
      <c r="I46" s="359"/>
      <c r="J46" s="359"/>
      <c r="K46" s="359"/>
      <c r="L46" s="359"/>
    </row>
    <row r="47" spans="1:29" ht="45.6" customHeight="1" x14ac:dyDescent="0.3">
      <c r="A47" s="361" t="s">
        <v>101</v>
      </c>
      <c r="B47" s="362"/>
      <c r="C47" s="362"/>
      <c r="D47" s="362"/>
      <c r="E47" s="362"/>
      <c r="F47" s="362"/>
      <c r="G47" s="362"/>
      <c r="H47" s="362"/>
      <c r="I47" s="362"/>
      <c r="J47" s="362"/>
      <c r="K47" s="362"/>
      <c r="L47" s="362"/>
    </row>
    <row r="48" spans="1:29" ht="45.6" customHeight="1" x14ac:dyDescent="0.3">
      <c r="A48" s="355" t="s">
        <v>102</v>
      </c>
      <c r="B48" s="355"/>
      <c r="C48" s="355"/>
      <c r="D48" s="355"/>
      <c r="E48" s="355"/>
      <c r="F48" s="355"/>
      <c r="G48" s="355"/>
      <c r="H48" s="355"/>
      <c r="I48" s="355"/>
      <c r="J48" s="355"/>
      <c r="K48" s="355"/>
      <c r="L48" s="355"/>
    </row>
    <row r="49" spans="1:26" ht="45.6" customHeight="1" x14ac:dyDescent="0.3">
      <c r="A49" s="360" t="s">
        <v>103</v>
      </c>
      <c r="B49" s="360"/>
      <c r="C49" s="360"/>
      <c r="D49" s="360"/>
      <c r="E49" s="360"/>
      <c r="F49" s="360"/>
      <c r="G49" s="360"/>
      <c r="H49" s="360"/>
      <c r="I49" s="360"/>
      <c r="J49" s="360"/>
      <c r="K49" s="360"/>
      <c r="L49" s="360"/>
    </row>
    <row r="50" spans="1:26" ht="48.9" customHeight="1" x14ac:dyDescent="0.3">
      <c r="A50" s="355" t="s">
        <v>104</v>
      </c>
      <c r="B50" s="355"/>
      <c r="C50" s="355"/>
      <c r="D50" s="355"/>
      <c r="E50" s="355"/>
      <c r="F50" s="355"/>
      <c r="G50" s="355"/>
      <c r="H50" s="355"/>
      <c r="I50" s="355"/>
      <c r="J50" s="355"/>
      <c r="K50" s="355"/>
      <c r="L50" s="355"/>
    </row>
    <row r="51" spans="1:26" ht="107.4" customHeight="1" x14ac:dyDescent="0.3">
      <c r="A51" s="356" t="s">
        <v>164</v>
      </c>
      <c r="B51" s="357"/>
      <c r="C51" s="357"/>
      <c r="D51" s="357"/>
      <c r="E51" s="357"/>
      <c r="F51" s="357"/>
      <c r="G51" s="357"/>
      <c r="H51" s="357"/>
      <c r="I51" s="357"/>
      <c r="J51" s="357"/>
      <c r="K51" s="357"/>
      <c r="L51" s="358"/>
      <c r="O51" s="350"/>
      <c r="P51" s="350"/>
      <c r="Q51" s="350"/>
      <c r="R51" s="350"/>
      <c r="S51" s="350"/>
      <c r="T51" s="350"/>
      <c r="U51" s="350"/>
      <c r="V51" s="350"/>
      <c r="W51" s="350"/>
      <c r="X51" s="350"/>
      <c r="Y51" s="350"/>
      <c r="Z51" s="350"/>
    </row>
    <row r="52" spans="1:26" ht="35.1" customHeight="1" x14ac:dyDescent="0.3">
      <c r="A52" s="355" t="s">
        <v>105</v>
      </c>
      <c r="B52" s="355"/>
      <c r="C52" s="355"/>
      <c r="D52" s="355"/>
      <c r="E52" s="355"/>
      <c r="F52" s="355"/>
      <c r="G52" s="355"/>
      <c r="H52" s="355"/>
      <c r="I52" s="355"/>
      <c r="J52" s="355"/>
      <c r="K52" s="355"/>
      <c r="L52" s="355"/>
    </row>
    <row r="53" spans="1:26" ht="22.2" customHeight="1" x14ac:dyDescent="0.3">
      <c r="A53" s="371" t="s">
        <v>106</v>
      </c>
      <c r="B53" s="371"/>
      <c r="C53" s="371"/>
      <c r="D53" s="371"/>
      <c r="E53" s="371"/>
      <c r="F53" s="371"/>
      <c r="G53" s="371"/>
      <c r="H53" s="371"/>
      <c r="I53" s="371"/>
      <c r="J53" s="371"/>
      <c r="K53" s="371"/>
      <c r="L53" s="371"/>
    </row>
    <row r="54" spans="1:26" x14ac:dyDescent="0.3">
      <c r="A54" s="372" t="s">
        <v>107</v>
      </c>
      <c r="B54" s="373"/>
      <c r="C54" s="373"/>
      <c r="D54" s="373"/>
      <c r="E54" s="373"/>
      <c r="F54" s="373"/>
      <c r="G54" s="373"/>
      <c r="H54" s="373"/>
      <c r="I54" s="373"/>
      <c r="J54" s="373"/>
      <c r="K54" s="373"/>
      <c r="L54" s="374"/>
    </row>
    <row r="55" spans="1:26" x14ac:dyDescent="0.3">
      <c r="A55" s="372" t="s">
        <v>108</v>
      </c>
      <c r="B55" s="373"/>
      <c r="C55" s="373"/>
      <c r="D55" s="373"/>
      <c r="E55" s="373"/>
      <c r="F55" s="373"/>
      <c r="G55" s="373"/>
      <c r="H55" s="373"/>
      <c r="I55" s="373"/>
      <c r="J55" s="373"/>
      <c r="K55" s="373"/>
      <c r="L55" s="374"/>
    </row>
    <row r="56" spans="1:26" x14ac:dyDescent="0.3">
      <c r="A56" s="372" t="s">
        <v>109</v>
      </c>
      <c r="B56" s="373"/>
      <c r="C56" s="373"/>
      <c r="D56" s="373"/>
      <c r="E56" s="373"/>
      <c r="F56" s="373"/>
      <c r="G56" s="373"/>
      <c r="H56" s="373"/>
      <c r="I56" s="373"/>
      <c r="J56" s="373"/>
      <c r="K56" s="373"/>
      <c r="L56" s="374"/>
    </row>
    <row r="57" spans="1:26" x14ac:dyDescent="0.3">
      <c r="A57" s="372" t="s">
        <v>109</v>
      </c>
      <c r="B57" s="373"/>
      <c r="C57" s="373"/>
      <c r="D57" s="373"/>
      <c r="E57" s="373"/>
      <c r="F57" s="373"/>
      <c r="G57" s="373"/>
      <c r="H57" s="373"/>
      <c r="I57" s="373"/>
      <c r="J57" s="373"/>
      <c r="K57" s="373"/>
      <c r="L57" s="374"/>
    </row>
    <row r="58" spans="1:26" x14ac:dyDescent="0.3">
      <c r="A58" s="372"/>
      <c r="B58" s="373"/>
      <c r="C58" s="373"/>
      <c r="D58" s="373"/>
      <c r="E58" s="373"/>
      <c r="F58" s="373"/>
      <c r="G58" s="373"/>
      <c r="H58" s="373"/>
      <c r="I58" s="373"/>
      <c r="J58" s="373"/>
      <c r="K58" s="373"/>
      <c r="L58" s="374"/>
    </row>
    <row r="59" spans="1:26" ht="22.2" customHeight="1" x14ac:dyDescent="0.3">
      <c r="A59" s="377" t="s">
        <v>110</v>
      </c>
      <c r="B59" s="378"/>
      <c r="C59" s="378"/>
      <c r="D59" s="378"/>
      <c r="E59" s="378"/>
      <c r="F59" s="378"/>
      <c r="G59" s="378"/>
      <c r="H59" s="378"/>
      <c r="I59" s="378"/>
      <c r="J59" s="378"/>
      <c r="K59" s="378"/>
      <c r="L59" s="379"/>
    </row>
    <row r="60" spans="1:26" x14ac:dyDescent="0.3">
      <c r="A60" s="372" t="s">
        <v>111</v>
      </c>
      <c r="B60" s="373"/>
      <c r="C60" s="373"/>
      <c r="D60" s="373"/>
      <c r="E60" s="373"/>
      <c r="F60" s="373"/>
      <c r="G60" s="373"/>
      <c r="H60" s="373"/>
      <c r="I60" s="373"/>
      <c r="J60" s="373"/>
      <c r="K60" s="373"/>
      <c r="L60" s="374"/>
    </row>
    <row r="61" spans="1:26" x14ac:dyDescent="0.3">
      <c r="A61" s="372" t="s">
        <v>112</v>
      </c>
      <c r="B61" s="373"/>
      <c r="C61" s="373"/>
      <c r="D61" s="373"/>
      <c r="E61" s="373"/>
      <c r="F61" s="373"/>
      <c r="G61" s="373"/>
      <c r="H61" s="373"/>
      <c r="I61" s="373"/>
      <c r="J61" s="373"/>
      <c r="K61" s="373"/>
      <c r="L61" s="374"/>
    </row>
    <row r="62" spans="1:26" ht="30.45" customHeight="1" x14ac:dyDescent="0.3">
      <c r="A62" s="372" t="s">
        <v>113</v>
      </c>
      <c r="B62" s="373"/>
      <c r="C62" s="373"/>
      <c r="D62" s="373"/>
      <c r="E62" s="373"/>
      <c r="F62" s="373"/>
      <c r="G62" s="373"/>
      <c r="H62" s="373"/>
      <c r="I62" s="373"/>
      <c r="J62" s="373"/>
      <c r="K62" s="373"/>
      <c r="L62" s="374"/>
    </row>
    <row r="63" spans="1:26" ht="67.650000000000006" customHeight="1" x14ac:dyDescent="0.3">
      <c r="A63" s="372"/>
      <c r="B63" s="373"/>
      <c r="C63" s="373"/>
      <c r="D63" s="373"/>
      <c r="E63" s="373"/>
      <c r="F63" s="373"/>
      <c r="G63" s="373"/>
      <c r="H63" s="373"/>
      <c r="I63" s="373"/>
      <c r="J63" s="373"/>
      <c r="K63" s="373"/>
      <c r="L63" s="374"/>
    </row>
    <row r="64" spans="1:26" x14ac:dyDescent="0.3">
      <c r="A64" s="356"/>
      <c r="B64" s="357"/>
      <c r="C64" s="357"/>
      <c r="D64" s="357"/>
      <c r="E64" s="357"/>
      <c r="F64" s="357"/>
      <c r="G64" s="357"/>
      <c r="H64" s="357"/>
      <c r="I64" s="357"/>
      <c r="J64" s="357"/>
      <c r="K64" s="357"/>
      <c r="L64" s="358"/>
    </row>
    <row r="65" spans="1:12" ht="48.75" customHeight="1" x14ac:dyDescent="0.3">
      <c r="A65" s="359" t="s">
        <v>114</v>
      </c>
      <c r="B65" s="359"/>
      <c r="C65" s="359"/>
      <c r="D65" s="359"/>
      <c r="E65" s="359"/>
      <c r="F65" s="359"/>
      <c r="G65" s="359"/>
      <c r="H65" s="359"/>
      <c r="I65" s="359"/>
      <c r="J65" s="359"/>
      <c r="K65" s="359"/>
      <c r="L65" s="359"/>
    </row>
    <row r="66" spans="1:12" ht="56.7" customHeight="1" x14ac:dyDescent="0.3">
      <c r="A66" s="376"/>
      <c r="B66" s="360"/>
      <c r="C66" s="360"/>
      <c r="D66" s="360"/>
      <c r="E66" s="360"/>
      <c r="F66" s="360"/>
      <c r="G66" s="360"/>
      <c r="H66" s="360"/>
      <c r="I66" s="360"/>
      <c r="J66" s="360"/>
      <c r="K66" s="360"/>
      <c r="L66" s="360"/>
    </row>
    <row r="67" spans="1:12" ht="32.700000000000003" customHeight="1" x14ac:dyDescent="0.3">
      <c r="A67" s="375" t="s">
        <v>115</v>
      </c>
      <c r="B67" s="375"/>
      <c r="C67" s="375"/>
      <c r="D67" s="375"/>
      <c r="E67" s="375"/>
      <c r="F67" s="375"/>
      <c r="G67" s="375"/>
      <c r="H67" s="375"/>
      <c r="I67" s="375"/>
      <c r="J67" s="375"/>
      <c r="K67" s="375"/>
      <c r="L67" s="375"/>
    </row>
    <row r="68" spans="1:12" ht="58.2" customHeight="1" x14ac:dyDescent="0.3">
      <c r="A68" s="356" t="s">
        <v>156</v>
      </c>
      <c r="B68" s="357"/>
      <c r="C68" s="357"/>
      <c r="D68" s="357"/>
      <c r="E68" s="357"/>
      <c r="F68" s="357"/>
      <c r="G68" s="357"/>
      <c r="H68" s="357"/>
      <c r="I68" s="357"/>
      <c r="J68" s="357"/>
      <c r="K68" s="357"/>
      <c r="L68" s="358"/>
    </row>
    <row r="69" spans="1:12" ht="29.7" customHeight="1" x14ac:dyDescent="0.3">
      <c r="A69" s="10" t="s">
        <v>116</v>
      </c>
      <c r="B69" s="9"/>
      <c r="C69" s="9"/>
      <c r="D69" s="9"/>
      <c r="E69" s="9"/>
      <c r="F69" s="9"/>
      <c r="G69" s="9"/>
      <c r="H69" s="9"/>
      <c r="I69" s="9"/>
      <c r="J69" s="9"/>
      <c r="K69" s="9"/>
      <c r="L69" s="9"/>
    </row>
    <row r="70" spans="1:12" ht="30.75" customHeight="1" x14ac:dyDescent="0.3">
      <c r="A70" s="360"/>
      <c r="B70" s="360"/>
      <c r="C70" s="360"/>
      <c r="D70" s="360"/>
      <c r="E70" s="360"/>
      <c r="F70" s="360"/>
      <c r="G70" s="360"/>
      <c r="H70" s="360"/>
      <c r="I70" s="360"/>
      <c r="J70" s="360"/>
      <c r="K70" s="360"/>
      <c r="L70" s="360"/>
    </row>
    <row r="71" spans="1:12" ht="33.450000000000003" customHeight="1" x14ac:dyDescent="0.3">
      <c r="A71" s="355" t="s">
        <v>117</v>
      </c>
      <c r="B71" s="355"/>
      <c r="C71" s="355"/>
      <c r="D71" s="355"/>
      <c r="E71" s="355"/>
      <c r="F71" s="355"/>
      <c r="G71" s="355"/>
      <c r="H71" s="355"/>
      <c r="I71" s="355"/>
      <c r="J71" s="355"/>
      <c r="K71" s="355"/>
      <c r="L71" s="355"/>
    </row>
    <row r="72" spans="1:12" ht="48.75" customHeight="1" x14ac:dyDescent="0.3">
      <c r="A72" s="360" t="s">
        <v>157</v>
      </c>
      <c r="B72" s="360"/>
      <c r="C72" s="360"/>
      <c r="D72" s="360"/>
      <c r="E72" s="360"/>
      <c r="F72" s="360"/>
      <c r="G72" s="360"/>
      <c r="H72" s="360"/>
      <c r="I72" s="360"/>
      <c r="J72" s="360"/>
      <c r="K72" s="360"/>
      <c r="L72" s="360"/>
    </row>
    <row r="73" spans="1:12" ht="34.5" customHeight="1" x14ac:dyDescent="0.3">
      <c r="A73" s="355" t="s">
        <v>118</v>
      </c>
      <c r="B73" s="355"/>
      <c r="C73" s="355"/>
      <c r="D73" s="355"/>
      <c r="E73" s="355"/>
      <c r="F73" s="355"/>
      <c r="G73" s="355"/>
      <c r="H73" s="355"/>
      <c r="I73" s="355"/>
      <c r="J73" s="355"/>
      <c r="K73" s="355"/>
      <c r="L73" s="355"/>
    </row>
    <row r="74" spans="1:12" ht="37.200000000000003" customHeight="1" x14ac:dyDescent="0.3">
      <c r="A74" s="360" t="s">
        <v>119</v>
      </c>
      <c r="B74" s="360"/>
      <c r="C74" s="360"/>
      <c r="D74" s="360"/>
      <c r="E74" s="360"/>
      <c r="F74" s="360"/>
      <c r="G74" s="360"/>
      <c r="H74" s="360"/>
      <c r="I74" s="360"/>
      <c r="J74" s="360"/>
      <c r="K74" s="360"/>
      <c r="L74" s="360"/>
    </row>
    <row r="75" spans="1:12" ht="31.2" customHeight="1" x14ac:dyDescent="0.3">
      <c r="A75" s="359" t="s">
        <v>120</v>
      </c>
      <c r="B75" s="359"/>
      <c r="C75" s="359"/>
      <c r="D75" s="359"/>
      <c r="E75" s="359"/>
      <c r="F75" s="359"/>
      <c r="G75" s="359"/>
      <c r="H75" s="359"/>
      <c r="I75" s="359"/>
      <c r="J75" s="359"/>
      <c r="K75" s="359"/>
      <c r="L75" s="359"/>
    </row>
    <row r="76" spans="1:12" ht="75.599999999999994" customHeight="1" x14ac:dyDescent="0.3">
      <c r="A76" s="360" t="s">
        <v>158</v>
      </c>
      <c r="B76" s="360"/>
      <c r="C76" s="360"/>
      <c r="D76" s="360"/>
      <c r="E76" s="360"/>
      <c r="F76" s="360"/>
      <c r="G76" s="360"/>
      <c r="H76" s="360"/>
      <c r="I76" s="360"/>
      <c r="J76" s="360"/>
      <c r="K76" s="360"/>
      <c r="L76" s="360"/>
    </row>
  </sheetData>
  <mergeCells count="58">
    <mergeCell ref="A66:L66"/>
    <mergeCell ref="A56:L56"/>
    <mergeCell ref="A64:L64"/>
    <mergeCell ref="A59:L59"/>
    <mergeCell ref="A61:L61"/>
    <mergeCell ref="A62:L62"/>
    <mergeCell ref="A63:L63"/>
    <mergeCell ref="A75:L75"/>
    <mergeCell ref="A76:L76"/>
    <mergeCell ref="A71:L71"/>
    <mergeCell ref="A72:L72"/>
    <mergeCell ref="A73:L73"/>
    <mergeCell ref="A74:L74"/>
    <mergeCell ref="A70:L70"/>
    <mergeCell ref="A65:L65"/>
    <mergeCell ref="A39:B39"/>
    <mergeCell ref="C39:L39"/>
    <mergeCell ref="C37:L37"/>
    <mergeCell ref="A38:B38"/>
    <mergeCell ref="C38:L38"/>
    <mergeCell ref="A52:L52"/>
    <mergeCell ref="A53:L53"/>
    <mergeCell ref="A68:L68"/>
    <mergeCell ref="A54:L54"/>
    <mergeCell ref="A60:L60"/>
    <mergeCell ref="A67:L67"/>
    <mergeCell ref="A58:L58"/>
    <mergeCell ref="A55:L55"/>
    <mergeCell ref="A57:L57"/>
    <mergeCell ref="A31:B31"/>
    <mergeCell ref="C31:L31"/>
    <mergeCell ref="A33:B33"/>
    <mergeCell ref="C33:L33"/>
    <mergeCell ref="A37:B37"/>
    <mergeCell ref="A35:B35"/>
    <mergeCell ref="C35:L35"/>
    <mergeCell ref="R38:AC38"/>
    <mergeCell ref="A34:B34"/>
    <mergeCell ref="C34:L34"/>
    <mergeCell ref="A32:B32"/>
    <mergeCell ref="C32:L32"/>
    <mergeCell ref="A36:B36"/>
    <mergeCell ref="C36:L36"/>
    <mergeCell ref="O51:Z51"/>
    <mergeCell ref="C43:L43"/>
    <mergeCell ref="A41:B41"/>
    <mergeCell ref="A40:B40"/>
    <mergeCell ref="C40:L40"/>
    <mergeCell ref="C41:L41"/>
    <mergeCell ref="A42:B42"/>
    <mergeCell ref="C42:L42"/>
    <mergeCell ref="A43:B43"/>
    <mergeCell ref="A50:L50"/>
    <mergeCell ref="A51:L51"/>
    <mergeCell ref="A46:L46"/>
    <mergeCell ref="A48:L48"/>
    <mergeCell ref="A49:L49"/>
    <mergeCell ref="A47:L47"/>
  </mergeCells>
  <pageMargins left="0.7" right="0.7" top="0.75" bottom="0.75" header="0.51180555555555496" footer="0.3"/>
  <pageSetup scale="44" firstPageNumber="0" fitToHeight="0" orientation="landscape" horizontalDpi="300" verticalDpi="300" r:id="rId1"/>
  <headerFooter>
    <oddFooter>&amp;C&amp;P of &amp;N&amp;R&amp;"Arial,Regular"&amp;8&amp;D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6A74B-C694-40E4-A3DC-34D6B7C03539}">
  <sheetPr>
    <pageSetUpPr fitToPage="1"/>
  </sheetPr>
  <dimension ref="A1:N112"/>
  <sheetViews>
    <sheetView showGridLines="0" zoomScaleNormal="100" workbookViewId="0">
      <selection activeCell="D76" sqref="D76"/>
    </sheetView>
  </sheetViews>
  <sheetFormatPr defaultRowHeight="15" customHeight="1" x14ac:dyDescent="0.3"/>
  <cols>
    <col min="1" max="1" width="43.5546875" style="1" customWidth="1"/>
    <col min="2" max="2" width="22.88671875" style="1" customWidth="1"/>
    <col min="3" max="3" width="17.88671875" style="1" customWidth="1"/>
    <col min="4" max="4" width="15.5546875" style="1" bestFit="1" customWidth="1"/>
    <col min="5" max="5" width="18.33203125" style="1" customWidth="1"/>
    <col min="6" max="6" width="19.88671875" style="1" customWidth="1"/>
    <col min="7" max="7" width="14.5546875" customWidth="1"/>
    <col min="8" max="8" width="24.44140625" bestFit="1" customWidth="1"/>
    <col min="9" max="9" width="19.44140625" customWidth="1"/>
    <col min="10" max="10" width="9.109375" customWidth="1"/>
    <col min="11" max="11" width="14.44140625" customWidth="1"/>
    <col min="12" max="12" width="8.88671875" customWidth="1"/>
    <col min="13" max="13" width="11" customWidth="1"/>
    <col min="14" max="14" width="10.6640625" customWidth="1"/>
    <col min="15" max="15" width="8.88671875" customWidth="1"/>
  </cols>
  <sheetData>
    <row r="1" spans="1:8" ht="28.5" customHeight="1" x14ac:dyDescent="0.3">
      <c r="A1" s="132" t="s">
        <v>38</v>
      </c>
      <c r="B1" s="132"/>
      <c r="C1" s="132"/>
      <c r="D1" s="132"/>
      <c r="E1" s="132"/>
      <c r="F1" s="132"/>
    </row>
    <row r="2" spans="1:8" ht="36" customHeight="1" x14ac:dyDescent="0.3">
      <c r="A2" s="133" t="s">
        <v>39</v>
      </c>
      <c r="B2" s="133"/>
      <c r="C2" s="133"/>
      <c r="D2" s="133"/>
      <c r="E2" s="133"/>
      <c r="F2" s="133"/>
    </row>
    <row r="3" spans="1:8" ht="14.4" x14ac:dyDescent="0.3">
      <c r="A3" s="4" t="s">
        <v>40</v>
      </c>
      <c r="B3" s="128"/>
      <c r="C3" s="129"/>
      <c r="D3" s="130"/>
    </row>
    <row r="4" spans="1:8" ht="14.4" x14ac:dyDescent="0.3">
      <c r="A4" s="4" t="s">
        <v>41</v>
      </c>
      <c r="B4" s="128"/>
      <c r="C4" s="129"/>
      <c r="D4" s="130"/>
    </row>
    <row r="5" spans="1:8" ht="14.4" x14ac:dyDescent="0.3">
      <c r="A5" s="4" t="s">
        <v>42</v>
      </c>
      <c r="B5" s="121"/>
      <c r="C5" s="129"/>
      <c r="D5" s="130"/>
    </row>
    <row r="6" spans="1:8" s="5" customFormat="1" ht="33" customHeight="1" thickBot="1" x14ac:dyDescent="0.3">
      <c r="A6" s="60" t="s">
        <v>43</v>
      </c>
      <c r="E6" s="135"/>
      <c r="G6" s="134"/>
    </row>
    <row r="7" spans="1:8" thickBot="1" x14ac:dyDescent="0.35">
      <c r="A7" s="42" t="s">
        <v>44</v>
      </c>
      <c r="B7" s="50" t="s">
        <v>45</v>
      </c>
      <c r="C7" s="43" t="s">
        <v>46</v>
      </c>
      <c r="D7" s="44" t="s">
        <v>47</v>
      </c>
      <c r="E7" s="41" t="s">
        <v>48</v>
      </c>
      <c r="F7" s="44" t="s">
        <v>49</v>
      </c>
    </row>
    <row r="8" spans="1:8" s="3" customFormat="1" ht="42.75" customHeight="1" x14ac:dyDescent="0.25">
      <c r="A8" s="126" t="s">
        <v>50</v>
      </c>
      <c r="B8" s="51" t="s">
        <v>51</v>
      </c>
      <c r="C8" s="39" t="s">
        <v>52</v>
      </c>
      <c r="D8" s="45" t="s">
        <v>53</v>
      </c>
      <c r="E8" s="46" t="s">
        <v>54</v>
      </c>
      <c r="F8" s="45" t="s">
        <v>55</v>
      </c>
    </row>
    <row r="9" spans="1:8" s="3" customFormat="1" ht="15.6" x14ac:dyDescent="0.25">
      <c r="A9" s="69" t="s">
        <v>56</v>
      </c>
      <c r="B9" s="40"/>
      <c r="C9" s="40"/>
      <c r="D9" s="73">
        <f>D10+D74+D76+D77</f>
        <v>4947066.5883099996</v>
      </c>
      <c r="E9" s="73">
        <f>E10+E74+E76+E77</f>
        <v>2473533.2941549998</v>
      </c>
      <c r="F9" s="73">
        <f>F10+F74+F76+F77</f>
        <v>2226179.9647395001</v>
      </c>
      <c r="H9" s="140"/>
    </row>
    <row r="10" spans="1:8" s="3" customFormat="1" ht="27.75" customHeight="1" x14ac:dyDescent="0.25">
      <c r="A10" s="109" t="s">
        <v>57</v>
      </c>
      <c r="B10" s="110"/>
      <c r="C10" s="110"/>
      <c r="D10" s="74">
        <f>SUM(D11:D73)</f>
        <v>1045674.8049999999</v>
      </c>
      <c r="E10" s="75">
        <f>SUM(E11:E73)</f>
        <v>522837.40249999997</v>
      </c>
      <c r="F10" s="74">
        <f>SUM(F11:F73)</f>
        <v>470553.66225000017</v>
      </c>
    </row>
    <row r="11" spans="1:8" s="3" customFormat="1" ht="16.5" customHeight="1" x14ac:dyDescent="0.3">
      <c r="A11" s="127" t="s">
        <v>58</v>
      </c>
      <c r="B11" s="103">
        <v>49170</v>
      </c>
      <c r="C11" s="98">
        <f>95%*0.3</f>
        <v>0.28499999999999998</v>
      </c>
      <c r="D11" s="76">
        <f>B11*C11</f>
        <v>14013.449999999999</v>
      </c>
      <c r="E11" s="77">
        <f t="shared" ref="E11:E73" si="0">0.5*D11</f>
        <v>7006.7249999999995</v>
      </c>
      <c r="F11" s="76">
        <f>0.45*D11</f>
        <v>6306.0524999999998</v>
      </c>
      <c r="G11" s="100"/>
    </row>
    <row r="12" spans="1:8" s="3" customFormat="1" ht="16.5" customHeight="1" x14ac:dyDescent="0.3">
      <c r="A12" s="127" t="s">
        <v>58</v>
      </c>
      <c r="B12" s="103">
        <v>49170</v>
      </c>
      <c r="C12" s="98">
        <f t="shared" ref="C12:C60" si="1">95%*0.3</f>
        <v>0.28499999999999998</v>
      </c>
      <c r="D12" s="76">
        <f t="shared" ref="D12:D73" si="2">B12*C12</f>
        <v>14013.449999999999</v>
      </c>
      <c r="E12" s="77">
        <f t="shared" si="0"/>
        <v>7006.7249999999995</v>
      </c>
      <c r="F12" s="76">
        <f t="shared" ref="F12:F73" si="3">0.45*D12</f>
        <v>6306.0524999999998</v>
      </c>
      <c r="G12" s="100"/>
    </row>
    <row r="13" spans="1:8" s="3" customFormat="1" ht="16.5" customHeight="1" x14ac:dyDescent="0.3">
      <c r="A13" s="127" t="s">
        <v>58</v>
      </c>
      <c r="B13" s="103">
        <v>49170</v>
      </c>
      <c r="C13" s="98">
        <f t="shared" si="1"/>
        <v>0.28499999999999998</v>
      </c>
      <c r="D13" s="76">
        <f t="shared" si="2"/>
        <v>14013.449999999999</v>
      </c>
      <c r="E13" s="77">
        <f t="shared" si="0"/>
        <v>7006.7249999999995</v>
      </c>
      <c r="F13" s="76">
        <f t="shared" si="3"/>
        <v>6306.0524999999998</v>
      </c>
      <c r="G13" s="100"/>
    </row>
    <row r="14" spans="1:8" s="3" customFormat="1" ht="16.5" customHeight="1" x14ac:dyDescent="0.3">
      <c r="A14" s="127" t="s">
        <v>58</v>
      </c>
      <c r="B14" s="103">
        <v>46587</v>
      </c>
      <c r="C14" s="98">
        <f t="shared" si="1"/>
        <v>0.28499999999999998</v>
      </c>
      <c r="D14" s="76">
        <f t="shared" si="2"/>
        <v>13277.294999999998</v>
      </c>
      <c r="E14" s="77">
        <f t="shared" si="0"/>
        <v>6638.6474999999991</v>
      </c>
      <c r="F14" s="76">
        <f t="shared" si="3"/>
        <v>5974.7827499999994</v>
      </c>
      <c r="G14" s="100"/>
    </row>
    <row r="15" spans="1:8" s="3" customFormat="1" ht="16.5" customHeight="1" x14ac:dyDescent="0.3">
      <c r="A15" s="127" t="s">
        <v>58</v>
      </c>
      <c r="B15" s="103">
        <v>59224</v>
      </c>
      <c r="C15" s="98">
        <f t="shared" si="1"/>
        <v>0.28499999999999998</v>
      </c>
      <c r="D15" s="76">
        <f t="shared" si="2"/>
        <v>16878.84</v>
      </c>
      <c r="E15" s="77">
        <f t="shared" si="0"/>
        <v>8439.42</v>
      </c>
      <c r="F15" s="76">
        <f t="shared" si="3"/>
        <v>7595.4780000000001</v>
      </c>
      <c r="G15" s="100"/>
    </row>
    <row r="16" spans="1:8" s="3" customFormat="1" ht="16.5" customHeight="1" x14ac:dyDescent="0.3">
      <c r="A16" s="127" t="s">
        <v>58</v>
      </c>
      <c r="B16" s="103">
        <v>46587</v>
      </c>
      <c r="C16" s="98">
        <f t="shared" si="1"/>
        <v>0.28499999999999998</v>
      </c>
      <c r="D16" s="76">
        <f t="shared" si="2"/>
        <v>13277.294999999998</v>
      </c>
      <c r="E16" s="77">
        <f t="shared" si="0"/>
        <v>6638.6474999999991</v>
      </c>
      <c r="F16" s="76">
        <f t="shared" si="3"/>
        <v>5974.7827499999994</v>
      </c>
      <c r="G16" s="100"/>
    </row>
    <row r="17" spans="1:7" s="3" customFormat="1" ht="16.5" customHeight="1" x14ac:dyDescent="0.3">
      <c r="A17" s="127" t="s">
        <v>58</v>
      </c>
      <c r="B17" s="103">
        <v>49170</v>
      </c>
      <c r="C17" s="98">
        <f t="shared" si="1"/>
        <v>0.28499999999999998</v>
      </c>
      <c r="D17" s="76">
        <f t="shared" si="2"/>
        <v>14013.449999999999</v>
      </c>
      <c r="E17" s="77">
        <f t="shared" si="0"/>
        <v>7006.7249999999995</v>
      </c>
      <c r="F17" s="76">
        <f t="shared" si="3"/>
        <v>6306.0524999999998</v>
      </c>
      <c r="G17" s="100"/>
    </row>
    <row r="18" spans="1:7" s="3" customFormat="1" ht="16.5" customHeight="1" x14ac:dyDescent="0.3">
      <c r="A18" s="127" t="s">
        <v>58</v>
      </c>
      <c r="B18" s="103">
        <v>49385</v>
      </c>
      <c r="C18" s="98">
        <f t="shared" si="1"/>
        <v>0.28499999999999998</v>
      </c>
      <c r="D18" s="76">
        <f t="shared" si="2"/>
        <v>14074.724999999999</v>
      </c>
      <c r="E18" s="77">
        <f t="shared" si="0"/>
        <v>7037.3624999999993</v>
      </c>
      <c r="F18" s="76">
        <f t="shared" si="3"/>
        <v>6333.6262499999993</v>
      </c>
      <c r="G18" s="100"/>
    </row>
    <row r="19" spans="1:7" s="3" customFormat="1" ht="16.5" customHeight="1" x14ac:dyDescent="0.3">
      <c r="A19" s="127" t="s">
        <v>58</v>
      </c>
      <c r="B19" s="103">
        <v>51137</v>
      </c>
      <c r="C19" s="98">
        <f t="shared" si="1"/>
        <v>0.28499999999999998</v>
      </c>
      <c r="D19" s="76">
        <f t="shared" si="2"/>
        <v>14574.044999999998</v>
      </c>
      <c r="E19" s="77">
        <f t="shared" si="0"/>
        <v>7287.0224999999991</v>
      </c>
      <c r="F19" s="76">
        <f t="shared" si="3"/>
        <v>6558.3202499999998</v>
      </c>
      <c r="G19" s="100"/>
    </row>
    <row r="20" spans="1:7" s="3" customFormat="1" ht="16.5" customHeight="1" x14ac:dyDescent="0.3">
      <c r="A20" s="127" t="s">
        <v>58</v>
      </c>
      <c r="B20" s="103">
        <v>46587</v>
      </c>
      <c r="C20" s="98">
        <f t="shared" si="1"/>
        <v>0.28499999999999998</v>
      </c>
      <c r="D20" s="76">
        <f t="shared" si="2"/>
        <v>13277.294999999998</v>
      </c>
      <c r="E20" s="77">
        <f t="shared" si="0"/>
        <v>6638.6474999999991</v>
      </c>
      <c r="F20" s="76">
        <f t="shared" si="3"/>
        <v>5974.7827499999994</v>
      </c>
      <c r="G20" s="100"/>
    </row>
    <row r="21" spans="1:7" s="3" customFormat="1" ht="16.5" customHeight="1" x14ac:dyDescent="0.3">
      <c r="A21" s="127" t="s">
        <v>58</v>
      </c>
      <c r="B21" s="103">
        <v>54385</v>
      </c>
      <c r="C21" s="98">
        <f t="shared" si="1"/>
        <v>0.28499999999999998</v>
      </c>
      <c r="D21" s="76">
        <f t="shared" si="2"/>
        <v>15499.724999999999</v>
      </c>
      <c r="E21" s="77">
        <f t="shared" si="0"/>
        <v>7749.8624999999993</v>
      </c>
      <c r="F21" s="76">
        <f t="shared" si="3"/>
        <v>6974.8762499999993</v>
      </c>
      <c r="G21" s="100"/>
    </row>
    <row r="22" spans="1:7" s="3" customFormat="1" ht="16.5" customHeight="1" x14ac:dyDescent="0.3">
      <c r="A22" s="127" t="s">
        <v>58</v>
      </c>
      <c r="B22" s="103">
        <v>46587</v>
      </c>
      <c r="C22" s="98">
        <f t="shared" si="1"/>
        <v>0.28499999999999998</v>
      </c>
      <c r="D22" s="76">
        <f t="shared" si="2"/>
        <v>13277.294999999998</v>
      </c>
      <c r="E22" s="77">
        <f t="shared" si="0"/>
        <v>6638.6474999999991</v>
      </c>
      <c r="F22" s="76">
        <f t="shared" si="3"/>
        <v>5974.7827499999994</v>
      </c>
      <c r="G22" s="100"/>
    </row>
    <row r="23" spans="1:7" s="3" customFormat="1" ht="16.5" customHeight="1" x14ac:dyDescent="0.3">
      <c r="A23" s="127" t="s">
        <v>58</v>
      </c>
      <c r="B23" s="103">
        <v>54358</v>
      </c>
      <c r="C23" s="98">
        <f t="shared" si="1"/>
        <v>0.28499999999999998</v>
      </c>
      <c r="D23" s="76">
        <f t="shared" si="2"/>
        <v>15492.029999999999</v>
      </c>
      <c r="E23" s="77">
        <f t="shared" si="0"/>
        <v>7746.0149999999994</v>
      </c>
      <c r="F23" s="76">
        <f t="shared" si="3"/>
        <v>6971.4134999999997</v>
      </c>
      <c r="G23" s="100"/>
    </row>
    <row r="24" spans="1:7" s="3" customFormat="1" ht="16.5" customHeight="1" x14ac:dyDescent="0.3">
      <c r="A24" s="127" t="s">
        <v>58</v>
      </c>
      <c r="B24" s="103">
        <v>52119</v>
      </c>
      <c r="C24" s="98">
        <f t="shared" si="1"/>
        <v>0.28499999999999998</v>
      </c>
      <c r="D24" s="76">
        <f t="shared" si="2"/>
        <v>14853.914999999999</v>
      </c>
      <c r="E24" s="77">
        <f t="shared" si="0"/>
        <v>7426.9574999999995</v>
      </c>
      <c r="F24" s="76">
        <f t="shared" si="3"/>
        <v>6684.2617499999997</v>
      </c>
      <c r="G24" s="100"/>
    </row>
    <row r="25" spans="1:7" s="3" customFormat="1" ht="16.5" customHeight="1" x14ac:dyDescent="0.3">
      <c r="A25" s="127" t="s">
        <v>58</v>
      </c>
      <c r="B25" s="103">
        <v>46587</v>
      </c>
      <c r="C25" s="98">
        <f t="shared" si="1"/>
        <v>0.28499999999999998</v>
      </c>
      <c r="D25" s="76">
        <f t="shared" si="2"/>
        <v>13277.294999999998</v>
      </c>
      <c r="E25" s="77">
        <f t="shared" si="0"/>
        <v>6638.6474999999991</v>
      </c>
      <c r="F25" s="76">
        <f t="shared" si="3"/>
        <v>5974.7827499999994</v>
      </c>
      <c r="G25" s="100"/>
    </row>
    <row r="26" spans="1:7" s="3" customFormat="1" ht="16.5" customHeight="1" x14ac:dyDescent="0.3">
      <c r="A26" s="127" t="s">
        <v>58</v>
      </c>
      <c r="B26" s="103">
        <v>49170</v>
      </c>
      <c r="C26" s="98">
        <f t="shared" si="1"/>
        <v>0.28499999999999998</v>
      </c>
      <c r="D26" s="76">
        <f t="shared" si="2"/>
        <v>14013.449999999999</v>
      </c>
      <c r="E26" s="77">
        <f t="shared" si="0"/>
        <v>7006.7249999999995</v>
      </c>
      <c r="F26" s="76">
        <f t="shared" si="3"/>
        <v>6306.0524999999998</v>
      </c>
      <c r="G26" s="100"/>
    </row>
    <row r="27" spans="1:7" s="3" customFormat="1" ht="16.5" customHeight="1" x14ac:dyDescent="0.3">
      <c r="A27" s="127" t="s">
        <v>58</v>
      </c>
      <c r="B27" s="103">
        <v>47641</v>
      </c>
      <c r="C27" s="98">
        <f t="shared" si="1"/>
        <v>0.28499999999999998</v>
      </c>
      <c r="D27" s="76">
        <f t="shared" si="2"/>
        <v>13577.684999999999</v>
      </c>
      <c r="E27" s="77">
        <f t="shared" si="0"/>
        <v>6788.8424999999997</v>
      </c>
      <c r="F27" s="76">
        <f t="shared" si="3"/>
        <v>6109.9582499999997</v>
      </c>
      <c r="G27" s="100"/>
    </row>
    <row r="28" spans="1:7" s="3" customFormat="1" ht="16.5" customHeight="1" x14ac:dyDescent="0.3">
      <c r="A28" s="127" t="s">
        <v>58</v>
      </c>
      <c r="B28" s="103">
        <v>46587</v>
      </c>
      <c r="C28" s="98">
        <f t="shared" si="1"/>
        <v>0.28499999999999998</v>
      </c>
      <c r="D28" s="76">
        <f t="shared" si="2"/>
        <v>13277.294999999998</v>
      </c>
      <c r="E28" s="77">
        <f t="shared" si="0"/>
        <v>6638.6474999999991</v>
      </c>
      <c r="F28" s="76">
        <f t="shared" si="3"/>
        <v>5974.7827499999994</v>
      </c>
      <c r="G28" s="100"/>
    </row>
    <row r="29" spans="1:7" s="3" customFormat="1" ht="16.5" customHeight="1" x14ac:dyDescent="0.3">
      <c r="A29" s="127" t="s">
        <v>58</v>
      </c>
      <c r="B29" s="103">
        <v>46586</v>
      </c>
      <c r="C29" s="98">
        <f t="shared" si="1"/>
        <v>0.28499999999999998</v>
      </c>
      <c r="D29" s="76">
        <f t="shared" si="2"/>
        <v>13277.009999999998</v>
      </c>
      <c r="E29" s="77">
        <f t="shared" si="0"/>
        <v>6638.5049999999992</v>
      </c>
      <c r="F29" s="76">
        <f t="shared" si="3"/>
        <v>5974.6544999999996</v>
      </c>
      <c r="G29" s="100"/>
    </row>
    <row r="30" spans="1:7" s="3" customFormat="1" ht="16.5" customHeight="1" x14ac:dyDescent="0.3">
      <c r="A30" s="127" t="s">
        <v>58</v>
      </c>
      <c r="B30" s="103">
        <v>46587</v>
      </c>
      <c r="C30" s="98">
        <f t="shared" si="1"/>
        <v>0.28499999999999998</v>
      </c>
      <c r="D30" s="76">
        <f t="shared" si="2"/>
        <v>13277.294999999998</v>
      </c>
      <c r="E30" s="77">
        <f t="shared" si="0"/>
        <v>6638.6474999999991</v>
      </c>
      <c r="F30" s="76">
        <f t="shared" si="3"/>
        <v>5974.7827499999994</v>
      </c>
      <c r="G30" s="100"/>
    </row>
    <row r="31" spans="1:7" s="3" customFormat="1" ht="16.5" customHeight="1" x14ac:dyDescent="0.3">
      <c r="A31" s="127" t="s">
        <v>58</v>
      </c>
      <c r="B31" s="103">
        <v>51753</v>
      </c>
      <c r="C31" s="98">
        <f t="shared" si="1"/>
        <v>0.28499999999999998</v>
      </c>
      <c r="D31" s="76">
        <f t="shared" si="2"/>
        <v>14749.605</v>
      </c>
      <c r="E31" s="77">
        <f t="shared" si="0"/>
        <v>7374.8024999999998</v>
      </c>
      <c r="F31" s="76">
        <f t="shared" si="3"/>
        <v>6637.3222500000002</v>
      </c>
      <c r="G31" s="100"/>
    </row>
    <row r="32" spans="1:7" s="3" customFormat="1" ht="16.5" customHeight="1" x14ac:dyDescent="0.3">
      <c r="A32" s="127" t="s">
        <v>58</v>
      </c>
      <c r="B32" s="103">
        <v>54358</v>
      </c>
      <c r="C32" s="98">
        <f t="shared" si="1"/>
        <v>0.28499999999999998</v>
      </c>
      <c r="D32" s="76">
        <f t="shared" si="2"/>
        <v>15492.029999999999</v>
      </c>
      <c r="E32" s="77">
        <f t="shared" si="0"/>
        <v>7746.0149999999994</v>
      </c>
      <c r="F32" s="76">
        <f t="shared" si="3"/>
        <v>6971.4134999999997</v>
      </c>
      <c r="G32" s="100"/>
    </row>
    <row r="33" spans="1:7" s="3" customFormat="1" ht="16.5" customHeight="1" x14ac:dyDescent="0.3">
      <c r="A33" s="127" t="s">
        <v>58</v>
      </c>
      <c r="B33" s="103">
        <v>51753</v>
      </c>
      <c r="C33" s="98">
        <f t="shared" si="1"/>
        <v>0.28499999999999998</v>
      </c>
      <c r="D33" s="76">
        <f t="shared" si="2"/>
        <v>14749.605</v>
      </c>
      <c r="E33" s="77">
        <f t="shared" si="0"/>
        <v>7374.8024999999998</v>
      </c>
      <c r="F33" s="76">
        <f t="shared" si="3"/>
        <v>6637.3222500000002</v>
      </c>
      <c r="G33" s="100"/>
    </row>
    <row r="34" spans="1:7" s="3" customFormat="1" ht="16.5" customHeight="1" x14ac:dyDescent="0.3">
      <c r="A34" s="127" t="s">
        <v>58</v>
      </c>
      <c r="B34" s="103">
        <v>56533</v>
      </c>
      <c r="C34" s="98">
        <f t="shared" si="1"/>
        <v>0.28499999999999998</v>
      </c>
      <c r="D34" s="76">
        <f t="shared" si="2"/>
        <v>16111.904999999999</v>
      </c>
      <c r="E34" s="77">
        <f t="shared" si="0"/>
        <v>8055.9524999999994</v>
      </c>
      <c r="F34" s="76">
        <f t="shared" si="3"/>
        <v>7250.35725</v>
      </c>
      <c r="G34" s="100"/>
    </row>
    <row r="35" spans="1:7" s="3" customFormat="1" ht="16.5" customHeight="1" x14ac:dyDescent="0.3">
      <c r="A35" s="127" t="s">
        <v>58</v>
      </c>
      <c r="B35" s="103">
        <v>69862</v>
      </c>
      <c r="C35" s="98">
        <f t="shared" si="1"/>
        <v>0.28499999999999998</v>
      </c>
      <c r="D35" s="76">
        <f t="shared" si="2"/>
        <v>19910.669999999998</v>
      </c>
      <c r="E35" s="77">
        <f t="shared" si="0"/>
        <v>9955.3349999999991</v>
      </c>
      <c r="F35" s="76">
        <f t="shared" si="3"/>
        <v>8959.8014999999996</v>
      </c>
      <c r="G35" s="100"/>
    </row>
    <row r="36" spans="1:7" s="3" customFormat="1" ht="16.5" customHeight="1" x14ac:dyDescent="0.3">
      <c r="A36" s="127" t="s">
        <v>58</v>
      </c>
      <c r="B36" s="103">
        <v>46575</v>
      </c>
      <c r="C36" s="98">
        <f t="shared" si="1"/>
        <v>0.28499999999999998</v>
      </c>
      <c r="D36" s="76">
        <f t="shared" si="2"/>
        <v>13273.874999999998</v>
      </c>
      <c r="E36" s="77">
        <f t="shared" si="0"/>
        <v>6636.9374999999991</v>
      </c>
      <c r="F36" s="76">
        <f t="shared" si="3"/>
        <v>5973.2437499999996</v>
      </c>
      <c r="G36" s="100"/>
    </row>
    <row r="37" spans="1:7" s="3" customFormat="1" ht="16.5" customHeight="1" x14ac:dyDescent="0.3">
      <c r="A37" s="127" t="s">
        <v>58</v>
      </c>
      <c r="B37" s="103">
        <v>54358</v>
      </c>
      <c r="C37" s="98">
        <f t="shared" si="1"/>
        <v>0.28499999999999998</v>
      </c>
      <c r="D37" s="76">
        <f t="shared" si="2"/>
        <v>15492.029999999999</v>
      </c>
      <c r="E37" s="77">
        <f t="shared" si="0"/>
        <v>7746.0149999999994</v>
      </c>
      <c r="F37" s="76">
        <f t="shared" si="3"/>
        <v>6971.4134999999997</v>
      </c>
      <c r="G37" s="100"/>
    </row>
    <row r="38" spans="1:7" s="3" customFormat="1" ht="16.5" customHeight="1" x14ac:dyDescent="0.3">
      <c r="A38" s="127" t="s">
        <v>58</v>
      </c>
      <c r="B38" s="103">
        <v>46575</v>
      </c>
      <c r="C38" s="98">
        <f t="shared" si="1"/>
        <v>0.28499999999999998</v>
      </c>
      <c r="D38" s="76">
        <f t="shared" si="2"/>
        <v>13273.874999999998</v>
      </c>
      <c r="E38" s="77">
        <f t="shared" si="0"/>
        <v>6636.9374999999991</v>
      </c>
      <c r="F38" s="76">
        <f t="shared" si="3"/>
        <v>5973.2437499999996</v>
      </c>
      <c r="G38" s="100"/>
    </row>
    <row r="39" spans="1:7" s="3" customFormat="1" ht="16.5" customHeight="1" x14ac:dyDescent="0.3">
      <c r="A39" s="127" t="s">
        <v>58</v>
      </c>
      <c r="B39" s="103">
        <v>51128.999999999993</v>
      </c>
      <c r="C39" s="98">
        <f t="shared" si="1"/>
        <v>0.28499999999999998</v>
      </c>
      <c r="D39" s="76">
        <f t="shared" si="2"/>
        <v>14571.764999999996</v>
      </c>
      <c r="E39" s="77">
        <f t="shared" si="0"/>
        <v>7285.8824999999979</v>
      </c>
      <c r="F39" s="76">
        <f t="shared" si="3"/>
        <v>6557.2942499999981</v>
      </c>
      <c r="G39" s="100"/>
    </row>
    <row r="40" spans="1:7" s="3" customFormat="1" ht="16.5" customHeight="1" x14ac:dyDescent="0.3">
      <c r="A40" s="127" t="s">
        <v>58</v>
      </c>
      <c r="B40" s="103">
        <v>53819.999999999993</v>
      </c>
      <c r="C40" s="98">
        <f t="shared" si="1"/>
        <v>0.28499999999999998</v>
      </c>
      <c r="D40" s="76">
        <f t="shared" si="2"/>
        <v>15338.699999999997</v>
      </c>
      <c r="E40" s="77">
        <f t="shared" si="0"/>
        <v>7669.3499999999985</v>
      </c>
      <c r="F40" s="76">
        <f t="shared" si="3"/>
        <v>6902.4149999999991</v>
      </c>
      <c r="G40" s="100"/>
    </row>
    <row r="41" spans="1:7" s="3" customFormat="1" ht="16.5" customHeight="1" x14ac:dyDescent="0.3">
      <c r="A41" s="127" t="s">
        <v>58</v>
      </c>
      <c r="B41" s="103">
        <v>46587</v>
      </c>
      <c r="C41" s="98">
        <f t="shared" si="1"/>
        <v>0.28499999999999998</v>
      </c>
      <c r="D41" s="76">
        <f t="shared" si="2"/>
        <v>13277.294999999998</v>
      </c>
      <c r="E41" s="77">
        <f t="shared" si="0"/>
        <v>6638.6474999999991</v>
      </c>
      <c r="F41" s="76">
        <f t="shared" si="3"/>
        <v>5974.7827499999994</v>
      </c>
      <c r="G41" s="100"/>
    </row>
    <row r="42" spans="1:7" s="3" customFormat="1" ht="16.5" customHeight="1" x14ac:dyDescent="0.3">
      <c r="A42" s="127" t="s">
        <v>58</v>
      </c>
      <c r="B42" s="103">
        <v>68573</v>
      </c>
      <c r="C42" s="98">
        <f t="shared" si="1"/>
        <v>0.28499999999999998</v>
      </c>
      <c r="D42" s="76">
        <f t="shared" si="2"/>
        <v>19543.304999999997</v>
      </c>
      <c r="E42" s="77">
        <f t="shared" si="0"/>
        <v>9771.6524999999983</v>
      </c>
      <c r="F42" s="76">
        <f t="shared" si="3"/>
        <v>8794.4872499999983</v>
      </c>
      <c r="G42" s="100"/>
    </row>
    <row r="43" spans="1:7" s="3" customFormat="1" ht="16.5" customHeight="1" x14ac:dyDescent="0.3">
      <c r="A43" s="127" t="s">
        <v>58</v>
      </c>
      <c r="B43" s="103">
        <v>51753</v>
      </c>
      <c r="C43" s="98">
        <f t="shared" si="1"/>
        <v>0.28499999999999998</v>
      </c>
      <c r="D43" s="76">
        <f t="shared" si="2"/>
        <v>14749.605</v>
      </c>
      <c r="E43" s="77">
        <f t="shared" si="0"/>
        <v>7374.8024999999998</v>
      </c>
      <c r="F43" s="76">
        <f t="shared" si="3"/>
        <v>6637.3222500000002</v>
      </c>
      <c r="G43" s="100"/>
    </row>
    <row r="44" spans="1:7" s="3" customFormat="1" ht="16.5" customHeight="1" x14ac:dyDescent="0.3">
      <c r="A44" s="127" t="s">
        <v>58</v>
      </c>
      <c r="B44" s="103">
        <v>46857</v>
      </c>
      <c r="C44" s="98">
        <f t="shared" si="1"/>
        <v>0.28499999999999998</v>
      </c>
      <c r="D44" s="76">
        <f t="shared" si="2"/>
        <v>13354.244999999999</v>
      </c>
      <c r="E44" s="77">
        <f t="shared" si="0"/>
        <v>6677.1224999999995</v>
      </c>
      <c r="F44" s="76">
        <f t="shared" si="3"/>
        <v>6009.4102499999999</v>
      </c>
      <c r="G44" s="100"/>
    </row>
    <row r="45" spans="1:7" s="3" customFormat="1" ht="16.5" customHeight="1" x14ac:dyDescent="0.3">
      <c r="A45" s="127" t="s">
        <v>58</v>
      </c>
      <c r="B45" s="103">
        <v>49364</v>
      </c>
      <c r="C45" s="98">
        <f t="shared" si="1"/>
        <v>0.28499999999999998</v>
      </c>
      <c r="D45" s="76">
        <f t="shared" si="2"/>
        <v>14068.739999999998</v>
      </c>
      <c r="E45" s="77">
        <f t="shared" si="0"/>
        <v>7034.369999999999</v>
      </c>
      <c r="F45" s="76">
        <f t="shared" si="3"/>
        <v>6330.9329999999991</v>
      </c>
      <c r="G45" s="100"/>
    </row>
    <row r="46" spans="1:7" s="3" customFormat="1" ht="16.5" customHeight="1" x14ac:dyDescent="0.3">
      <c r="A46" s="127" t="s">
        <v>58</v>
      </c>
      <c r="B46" s="103">
        <v>56942</v>
      </c>
      <c r="C46" s="98">
        <f t="shared" si="1"/>
        <v>0.28499999999999998</v>
      </c>
      <c r="D46" s="76">
        <f t="shared" si="2"/>
        <v>16228.47</v>
      </c>
      <c r="E46" s="77">
        <f t="shared" si="0"/>
        <v>8114.2349999999997</v>
      </c>
      <c r="F46" s="76">
        <f t="shared" si="3"/>
        <v>7302.8114999999998</v>
      </c>
      <c r="G46" s="100"/>
    </row>
    <row r="47" spans="1:7" s="3" customFormat="1" ht="16.5" customHeight="1" x14ac:dyDescent="0.3">
      <c r="A47" s="127" t="s">
        <v>58</v>
      </c>
      <c r="B47" s="103">
        <v>49385</v>
      </c>
      <c r="C47" s="98">
        <f t="shared" si="1"/>
        <v>0.28499999999999998</v>
      </c>
      <c r="D47" s="76">
        <f t="shared" si="2"/>
        <v>14074.724999999999</v>
      </c>
      <c r="E47" s="77">
        <f t="shared" si="0"/>
        <v>7037.3624999999993</v>
      </c>
      <c r="F47" s="76">
        <f t="shared" si="3"/>
        <v>6333.6262499999993</v>
      </c>
      <c r="G47" s="100"/>
    </row>
    <row r="48" spans="1:7" s="3" customFormat="1" ht="16.5" customHeight="1" x14ac:dyDescent="0.3">
      <c r="A48" s="127" t="s">
        <v>58</v>
      </c>
      <c r="B48" s="103">
        <v>57630</v>
      </c>
      <c r="C48" s="98">
        <f t="shared" si="1"/>
        <v>0.28499999999999998</v>
      </c>
      <c r="D48" s="76">
        <f t="shared" si="2"/>
        <v>16424.55</v>
      </c>
      <c r="E48" s="77">
        <f t="shared" si="0"/>
        <v>8212.2749999999996</v>
      </c>
      <c r="F48" s="76">
        <f t="shared" si="3"/>
        <v>7391.0474999999997</v>
      </c>
      <c r="G48" s="100"/>
    </row>
    <row r="49" spans="1:8" s="3" customFormat="1" ht="16.5" customHeight="1" x14ac:dyDescent="0.3">
      <c r="A49" s="127" t="s">
        <v>58</v>
      </c>
      <c r="B49" s="103">
        <v>51128.999999999993</v>
      </c>
      <c r="C49" s="98">
        <f t="shared" si="1"/>
        <v>0.28499999999999998</v>
      </c>
      <c r="D49" s="76">
        <f t="shared" si="2"/>
        <v>14571.764999999996</v>
      </c>
      <c r="E49" s="77">
        <f t="shared" si="0"/>
        <v>7285.8824999999979</v>
      </c>
      <c r="F49" s="76">
        <f t="shared" si="3"/>
        <v>6557.2942499999981</v>
      </c>
      <c r="G49" s="100"/>
    </row>
    <row r="50" spans="1:8" s="3" customFormat="1" ht="16.5" customHeight="1" x14ac:dyDescent="0.3">
      <c r="A50" s="127" t="s">
        <v>58</v>
      </c>
      <c r="B50" s="103">
        <v>46857</v>
      </c>
      <c r="C50" s="98">
        <f t="shared" si="1"/>
        <v>0.28499999999999998</v>
      </c>
      <c r="D50" s="76">
        <f t="shared" si="2"/>
        <v>13354.244999999999</v>
      </c>
      <c r="E50" s="77">
        <f t="shared" si="0"/>
        <v>6677.1224999999995</v>
      </c>
      <c r="F50" s="76">
        <f t="shared" si="3"/>
        <v>6009.4102499999999</v>
      </c>
      <c r="G50" s="100"/>
    </row>
    <row r="51" spans="1:8" s="3" customFormat="1" ht="16.5" customHeight="1" x14ac:dyDescent="0.3">
      <c r="A51" s="127" t="s">
        <v>58</v>
      </c>
      <c r="B51" s="103">
        <v>48739</v>
      </c>
      <c r="C51" s="98">
        <f t="shared" si="1"/>
        <v>0.28499999999999998</v>
      </c>
      <c r="D51" s="76">
        <f t="shared" si="2"/>
        <v>13890.614999999998</v>
      </c>
      <c r="E51" s="77">
        <f t="shared" si="0"/>
        <v>6945.307499999999</v>
      </c>
      <c r="F51" s="76">
        <f t="shared" si="3"/>
        <v>6250.7767499999991</v>
      </c>
      <c r="G51" s="100"/>
    </row>
    <row r="52" spans="1:8" s="3" customFormat="1" ht="16.5" customHeight="1" x14ac:dyDescent="0.3">
      <c r="A52" s="127" t="s">
        <v>58</v>
      </c>
      <c r="B52" s="103">
        <v>46587</v>
      </c>
      <c r="C52" s="98">
        <f t="shared" si="1"/>
        <v>0.28499999999999998</v>
      </c>
      <c r="D52" s="76">
        <f t="shared" si="2"/>
        <v>13277.294999999998</v>
      </c>
      <c r="E52" s="77">
        <f t="shared" si="0"/>
        <v>6638.6474999999991</v>
      </c>
      <c r="F52" s="76">
        <f t="shared" si="3"/>
        <v>5974.7827499999994</v>
      </c>
      <c r="G52" s="100"/>
    </row>
    <row r="53" spans="1:8" s="3" customFormat="1" ht="16.5" customHeight="1" x14ac:dyDescent="0.3">
      <c r="A53" s="127" t="s">
        <v>58</v>
      </c>
      <c r="B53" s="103">
        <v>50153</v>
      </c>
      <c r="C53" s="98">
        <f t="shared" si="1"/>
        <v>0.28499999999999998</v>
      </c>
      <c r="D53" s="76">
        <f t="shared" si="2"/>
        <v>14293.605</v>
      </c>
      <c r="E53" s="77">
        <f t="shared" si="0"/>
        <v>7146.8024999999998</v>
      </c>
      <c r="F53" s="76">
        <f t="shared" si="3"/>
        <v>6432.1222500000003</v>
      </c>
      <c r="G53" s="100"/>
      <c r="H53"/>
    </row>
    <row r="54" spans="1:8" s="3" customFormat="1" ht="16.5" customHeight="1" x14ac:dyDescent="0.3">
      <c r="A54" s="127" t="s">
        <v>58</v>
      </c>
      <c r="B54" s="103">
        <v>54358</v>
      </c>
      <c r="C54" s="98">
        <f t="shared" si="1"/>
        <v>0.28499999999999998</v>
      </c>
      <c r="D54" s="76">
        <f t="shared" si="2"/>
        <v>15492.029999999999</v>
      </c>
      <c r="E54" s="77">
        <f t="shared" si="0"/>
        <v>7746.0149999999994</v>
      </c>
      <c r="F54" s="76">
        <f t="shared" si="3"/>
        <v>6971.4134999999997</v>
      </c>
      <c r="G54" s="100"/>
      <c r="H54"/>
    </row>
    <row r="55" spans="1:8" s="3" customFormat="1" ht="16.5" customHeight="1" x14ac:dyDescent="0.3">
      <c r="A55" s="127" t="s">
        <v>58</v>
      </c>
      <c r="B55" s="103">
        <v>49170</v>
      </c>
      <c r="C55" s="98">
        <f t="shared" si="1"/>
        <v>0.28499999999999998</v>
      </c>
      <c r="D55" s="76">
        <f t="shared" si="2"/>
        <v>14013.449999999999</v>
      </c>
      <c r="E55" s="77">
        <f t="shared" si="0"/>
        <v>7006.7249999999995</v>
      </c>
      <c r="F55" s="76">
        <f t="shared" si="3"/>
        <v>6306.0524999999998</v>
      </c>
      <c r="G55" s="100"/>
      <c r="H55"/>
    </row>
    <row r="56" spans="1:8" s="3" customFormat="1" ht="16.2" customHeight="1" x14ac:dyDescent="0.3">
      <c r="A56" s="127" t="s">
        <v>58</v>
      </c>
      <c r="B56" s="103">
        <v>46587</v>
      </c>
      <c r="C56" s="98">
        <f t="shared" si="1"/>
        <v>0.28499999999999998</v>
      </c>
      <c r="D56" s="76">
        <f t="shared" si="2"/>
        <v>13277.294999999998</v>
      </c>
      <c r="E56" s="77">
        <f t="shared" si="0"/>
        <v>6638.6474999999991</v>
      </c>
      <c r="F56" s="76">
        <f t="shared" si="3"/>
        <v>5974.7827499999994</v>
      </c>
      <c r="G56" s="100"/>
      <c r="H56"/>
    </row>
    <row r="57" spans="1:8" s="3" customFormat="1" ht="16.2" customHeight="1" x14ac:dyDescent="0.3">
      <c r="A57" s="127" t="s">
        <v>58</v>
      </c>
      <c r="B57" s="103">
        <v>51000</v>
      </c>
      <c r="C57" s="98">
        <f t="shared" si="1"/>
        <v>0.28499999999999998</v>
      </c>
      <c r="D57" s="76">
        <f t="shared" ref="D57:D60" si="4">B57*C57</f>
        <v>14534.999999999998</v>
      </c>
      <c r="E57" s="77">
        <f t="shared" ref="E57:E60" si="5">0.5*D57</f>
        <v>7267.4999999999991</v>
      </c>
      <c r="F57" s="76">
        <f t="shared" ref="F57:F60" si="6">0.45*D57</f>
        <v>6540.7499999999991</v>
      </c>
      <c r="H57"/>
    </row>
    <row r="58" spans="1:8" s="3" customFormat="1" ht="16.2" customHeight="1" x14ac:dyDescent="0.3">
      <c r="A58" s="127" t="s">
        <v>58</v>
      </c>
      <c r="B58" s="103">
        <v>51000</v>
      </c>
      <c r="C58" s="98">
        <f t="shared" si="1"/>
        <v>0.28499999999999998</v>
      </c>
      <c r="D58" s="76">
        <f t="shared" si="4"/>
        <v>14534.999999999998</v>
      </c>
      <c r="E58" s="77">
        <f t="shared" si="5"/>
        <v>7267.4999999999991</v>
      </c>
      <c r="F58" s="76">
        <f t="shared" si="6"/>
        <v>6540.7499999999991</v>
      </c>
      <c r="H58"/>
    </row>
    <row r="59" spans="1:8" s="3" customFormat="1" ht="16.2" customHeight="1" x14ac:dyDescent="0.3">
      <c r="A59" s="127" t="s">
        <v>58</v>
      </c>
      <c r="B59" s="103">
        <v>51000</v>
      </c>
      <c r="C59" s="98">
        <f t="shared" si="1"/>
        <v>0.28499999999999998</v>
      </c>
      <c r="D59" s="76">
        <f t="shared" si="4"/>
        <v>14534.999999999998</v>
      </c>
      <c r="E59" s="77">
        <f t="shared" si="5"/>
        <v>7267.4999999999991</v>
      </c>
      <c r="F59" s="76">
        <f t="shared" si="6"/>
        <v>6540.7499999999991</v>
      </c>
      <c r="H59"/>
    </row>
    <row r="60" spans="1:8" s="3" customFormat="1" ht="16.2" customHeight="1" x14ac:dyDescent="0.3">
      <c r="A60" s="127" t="s">
        <v>58</v>
      </c>
      <c r="B60" s="103">
        <v>51000</v>
      </c>
      <c r="C60" s="98">
        <f t="shared" si="1"/>
        <v>0.28499999999999998</v>
      </c>
      <c r="D60" s="76">
        <f t="shared" si="4"/>
        <v>14534.999999999998</v>
      </c>
      <c r="E60" s="77">
        <f t="shared" si="5"/>
        <v>7267.4999999999991</v>
      </c>
      <c r="F60" s="76">
        <f t="shared" si="6"/>
        <v>6540.7499999999991</v>
      </c>
      <c r="H60"/>
    </row>
    <row r="61" spans="1:8" s="3" customFormat="1" ht="16.5" customHeight="1" x14ac:dyDescent="0.3">
      <c r="A61" s="127" t="s">
        <v>59</v>
      </c>
      <c r="B61" s="103">
        <v>104625</v>
      </c>
      <c r="C61" s="98">
        <f>90%*0.3</f>
        <v>0.27</v>
      </c>
      <c r="D61" s="76">
        <f t="shared" si="2"/>
        <v>28248.750000000004</v>
      </c>
      <c r="E61" s="77">
        <f t="shared" si="0"/>
        <v>14124.375000000002</v>
      </c>
      <c r="F61" s="76">
        <f t="shared" si="3"/>
        <v>12711.937500000002</v>
      </c>
      <c r="G61" s="101"/>
      <c r="H61"/>
    </row>
    <row r="62" spans="1:8" s="3" customFormat="1" ht="16.5" customHeight="1" x14ac:dyDescent="0.3">
      <c r="A62" s="127" t="s">
        <v>60</v>
      </c>
      <c r="B62" s="103">
        <v>64441</v>
      </c>
      <c r="C62" s="98">
        <f>90%*0.3</f>
        <v>0.27</v>
      </c>
      <c r="D62" s="76">
        <f t="shared" si="2"/>
        <v>17399.07</v>
      </c>
      <c r="E62" s="77">
        <f t="shared" si="0"/>
        <v>8699.5349999999999</v>
      </c>
      <c r="F62" s="76">
        <f t="shared" si="3"/>
        <v>7829.5815000000002</v>
      </c>
      <c r="G62" s="101"/>
      <c r="H62"/>
    </row>
    <row r="63" spans="1:8" s="3" customFormat="1" ht="16.5" customHeight="1" x14ac:dyDescent="0.3">
      <c r="A63" s="127" t="s">
        <v>61</v>
      </c>
      <c r="B63" s="103">
        <v>285525</v>
      </c>
      <c r="C63" s="98">
        <v>0.05</v>
      </c>
      <c r="D63" s="76">
        <f>B63*C63</f>
        <v>14276.25</v>
      </c>
      <c r="E63" s="77">
        <f t="shared" si="0"/>
        <v>7138.125</v>
      </c>
      <c r="F63" s="76">
        <f t="shared" si="3"/>
        <v>6424.3125</v>
      </c>
      <c r="G63" s="101"/>
    </row>
    <row r="64" spans="1:8" s="3" customFormat="1" ht="16.5" customHeight="1" x14ac:dyDescent="0.3">
      <c r="A64" s="127" t="s">
        <v>62</v>
      </c>
      <c r="B64" s="103">
        <v>91125</v>
      </c>
      <c r="C64" s="98">
        <v>0.7</v>
      </c>
      <c r="D64" s="76">
        <f t="shared" si="2"/>
        <v>63787.499999999993</v>
      </c>
      <c r="E64" s="77">
        <f t="shared" si="0"/>
        <v>31893.749999999996</v>
      </c>
      <c r="F64" s="76">
        <f t="shared" si="3"/>
        <v>28704.374999999996</v>
      </c>
      <c r="G64" s="101"/>
    </row>
    <row r="65" spans="1:8" s="3" customFormat="1" ht="16.5" customHeight="1" x14ac:dyDescent="0.3">
      <c r="A65" s="127" t="s">
        <v>63</v>
      </c>
      <c r="B65" s="103">
        <v>71555</v>
      </c>
      <c r="C65" s="137">
        <v>0.25</v>
      </c>
      <c r="D65" s="76">
        <f t="shared" si="2"/>
        <v>17888.75</v>
      </c>
      <c r="E65" s="77">
        <f t="shared" si="0"/>
        <v>8944.375</v>
      </c>
      <c r="F65" s="76">
        <f t="shared" si="3"/>
        <v>8049.9375</v>
      </c>
      <c r="G65" s="101"/>
    </row>
    <row r="66" spans="1:8" s="3" customFormat="1" ht="16.5" customHeight="1" x14ac:dyDescent="0.3">
      <c r="A66" s="127" t="s">
        <v>63</v>
      </c>
      <c r="B66" s="103">
        <v>71554</v>
      </c>
      <c r="C66" s="98">
        <v>0.5</v>
      </c>
      <c r="D66" s="76">
        <f t="shared" si="2"/>
        <v>35777</v>
      </c>
      <c r="E66" s="77">
        <f>0.5*D66</f>
        <v>17888.5</v>
      </c>
      <c r="F66" s="76">
        <f>0.45*D66</f>
        <v>16099.65</v>
      </c>
      <c r="G66" s="101"/>
    </row>
    <row r="67" spans="1:8" s="3" customFormat="1" ht="16.5" customHeight="1" x14ac:dyDescent="0.3">
      <c r="A67" s="127" t="s">
        <v>163</v>
      </c>
      <c r="B67" s="103">
        <v>81000</v>
      </c>
      <c r="C67" s="98">
        <v>0.05</v>
      </c>
      <c r="D67" s="76">
        <f t="shared" si="2"/>
        <v>4050</v>
      </c>
      <c r="E67" s="77">
        <f>0.5*D67</f>
        <v>2025</v>
      </c>
      <c r="F67" s="76">
        <f>0.45*D67</f>
        <v>1822.5</v>
      </c>
      <c r="G67" s="101"/>
    </row>
    <row r="68" spans="1:8" s="3" customFormat="1" ht="16.5" customHeight="1" x14ac:dyDescent="0.3">
      <c r="A68" s="127" t="s">
        <v>152</v>
      </c>
      <c r="B68" s="103">
        <v>70200</v>
      </c>
      <c r="C68" s="98">
        <v>0.25</v>
      </c>
      <c r="D68" s="76">
        <f t="shared" si="2"/>
        <v>17550</v>
      </c>
      <c r="E68" s="77">
        <f>0.5*D68</f>
        <v>8775</v>
      </c>
      <c r="F68" s="76">
        <f>0.45*D68</f>
        <v>7897.5</v>
      </c>
      <c r="G68" s="101"/>
      <c r="H68" s="142"/>
    </row>
    <row r="69" spans="1:8" s="3" customFormat="1" ht="16.5" customHeight="1" x14ac:dyDescent="0.3">
      <c r="A69" s="127" t="s">
        <v>64</v>
      </c>
      <c r="B69" s="103">
        <v>128250.00000000001</v>
      </c>
      <c r="C69" s="98">
        <v>0.05</v>
      </c>
      <c r="D69" s="76">
        <f>B69*C69</f>
        <v>6412.5000000000009</v>
      </c>
      <c r="E69" s="77">
        <f>0.5*D69</f>
        <v>3206.2500000000005</v>
      </c>
      <c r="F69" s="76">
        <f>0.45*D69</f>
        <v>2885.6250000000005</v>
      </c>
      <c r="G69" s="101"/>
    </row>
    <row r="70" spans="1:8" s="3" customFormat="1" ht="16.5" customHeight="1" x14ac:dyDescent="0.3">
      <c r="A70" s="127" t="s">
        <v>149</v>
      </c>
      <c r="B70" s="103">
        <v>202500</v>
      </c>
      <c r="C70" s="98">
        <v>0.05</v>
      </c>
      <c r="D70" s="76">
        <f t="shared" si="2"/>
        <v>10125</v>
      </c>
      <c r="E70" s="77">
        <f t="shared" si="0"/>
        <v>5062.5</v>
      </c>
      <c r="F70" s="76">
        <f t="shared" si="3"/>
        <v>4556.25</v>
      </c>
      <c r="G70" s="101"/>
    </row>
    <row r="71" spans="1:8" s="3" customFormat="1" ht="16.5" customHeight="1" x14ac:dyDescent="0.3">
      <c r="A71" s="127" t="s">
        <v>150</v>
      </c>
      <c r="B71" s="103">
        <v>112320.00000000001</v>
      </c>
      <c r="C71" s="98">
        <v>0.12</v>
      </c>
      <c r="D71" s="76">
        <f t="shared" si="2"/>
        <v>13478.400000000001</v>
      </c>
      <c r="E71" s="77">
        <f t="shared" si="0"/>
        <v>6739.2000000000007</v>
      </c>
      <c r="F71" s="76">
        <f t="shared" si="3"/>
        <v>6065.2800000000007</v>
      </c>
      <c r="G71" s="101"/>
    </row>
    <row r="72" spans="1:8" s="3" customFormat="1" ht="16.5" customHeight="1" x14ac:dyDescent="0.3">
      <c r="A72" s="127" t="s">
        <v>151</v>
      </c>
      <c r="B72" s="103">
        <v>101250</v>
      </c>
      <c r="C72" s="98">
        <v>0.1</v>
      </c>
      <c r="D72" s="76">
        <f t="shared" si="2"/>
        <v>10125</v>
      </c>
      <c r="E72" s="77">
        <f t="shared" si="0"/>
        <v>5062.5</v>
      </c>
      <c r="F72" s="76">
        <f t="shared" si="3"/>
        <v>4556.25</v>
      </c>
      <c r="G72" s="101"/>
    </row>
    <row r="73" spans="1:8" s="3" customFormat="1" ht="16.5" customHeight="1" thickBot="1" x14ac:dyDescent="0.35">
      <c r="A73" s="127" t="s">
        <v>153</v>
      </c>
      <c r="B73" s="144">
        <v>94500</v>
      </c>
      <c r="C73" s="143">
        <v>0.85</v>
      </c>
      <c r="D73" s="76">
        <f t="shared" si="2"/>
        <v>80325</v>
      </c>
      <c r="E73" s="77">
        <f t="shared" si="0"/>
        <v>40162.5</v>
      </c>
      <c r="F73" s="76">
        <f t="shared" si="3"/>
        <v>36146.25</v>
      </c>
      <c r="G73" s="101"/>
    </row>
    <row r="74" spans="1:8" s="3" customFormat="1" ht="16.5" customHeight="1" thickBot="1" x14ac:dyDescent="0.3">
      <c r="A74" s="52" t="s">
        <v>65</v>
      </c>
      <c r="B74" s="47" t="s">
        <v>66</v>
      </c>
      <c r="C74" s="48">
        <v>0.22</v>
      </c>
      <c r="D74" s="78">
        <f>$C$74*D10</f>
        <v>230048.4571</v>
      </c>
      <c r="E74" s="79">
        <f>$C$74*E10</f>
        <v>115024.22855</v>
      </c>
      <c r="F74" s="78">
        <f>$C$74*F10</f>
        <v>103521.80569500003</v>
      </c>
    </row>
    <row r="75" spans="1:8" s="3" customFormat="1" ht="31.5" customHeight="1" thickBot="1" x14ac:dyDescent="0.35">
      <c r="A75" s="107" t="s">
        <v>67</v>
      </c>
      <c r="B75" s="108"/>
      <c r="C75" s="108"/>
      <c r="D75" s="80">
        <f>D10+D74</f>
        <v>1275723.2620999999</v>
      </c>
      <c r="E75" s="81">
        <f>E10+E74</f>
        <v>637861.63104999997</v>
      </c>
      <c r="F75" s="80">
        <f>F10+F74</f>
        <v>574075.46794500016</v>
      </c>
    </row>
    <row r="76" spans="1:8" s="3" customFormat="1" ht="60" customHeight="1" thickBot="1" x14ac:dyDescent="0.3">
      <c r="A76" s="53" t="s">
        <v>68</v>
      </c>
      <c r="B76" s="47" t="s">
        <v>66</v>
      </c>
      <c r="C76" s="49">
        <v>0.1</v>
      </c>
      <c r="D76" s="82">
        <f>$C$76*(D75+D79+D88+D91+D92)</f>
        <v>132322.32621</v>
      </c>
      <c r="E76" s="82">
        <f>$C$76*(E75+E79+E88+E91+E92)</f>
        <v>66161.163105</v>
      </c>
      <c r="F76" s="82">
        <f>$C$76*(F75+F79+F88+F91+F92)</f>
        <v>59545.04679450002</v>
      </c>
    </row>
    <row r="77" spans="1:8" s="3" customFormat="1" ht="16.5" customHeight="1" x14ac:dyDescent="0.25">
      <c r="A77" s="111" t="s">
        <v>69</v>
      </c>
      <c r="B77" s="112"/>
      <c r="C77" s="112"/>
      <c r="D77" s="83">
        <v>3539021</v>
      </c>
      <c r="E77" s="77">
        <f>0.5*D77</f>
        <v>1769510.5</v>
      </c>
      <c r="F77" s="76">
        <f t="shared" ref="F77" si="7">0.45*D77</f>
        <v>1592559.45</v>
      </c>
    </row>
    <row r="78" spans="1:8" s="3" customFormat="1" ht="28.65" customHeight="1" x14ac:dyDescent="0.25">
      <c r="A78" s="69" t="s">
        <v>70</v>
      </c>
      <c r="B78" s="40"/>
      <c r="C78" s="40"/>
      <c r="D78" s="73">
        <f>SUM(D80:D92)</f>
        <v>47500</v>
      </c>
      <c r="E78" s="73">
        <f>SUM(E80:E92)</f>
        <v>23750</v>
      </c>
      <c r="F78" s="73">
        <f>SUM(F80:F92)</f>
        <v>21375</v>
      </c>
    </row>
    <row r="79" spans="1:8" s="3" customFormat="1" ht="30.6" customHeight="1" x14ac:dyDescent="0.25">
      <c r="A79" s="109" t="s">
        <v>71</v>
      </c>
      <c r="B79" s="110"/>
      <c r="C79" s="110"/>
      <c r="D79" s="74">
        <f>SUM(D80:D87)</f>
        <v>0</v>
      </c>
      <c r="E79" s="75">
        <f>SUM(E80:E87)</f>
        <v>0</v>
      </c>
      <c r="F79" s="74">
        <f>SUM(F80:F87)</f>
        <v>0</v>
      </c>
    </row>
    <row r="80" spans="1:8" s="3" customFormat="1" ht="16.5" customHeight="1" x14ac:dyDescent="0.25">
      <c r="A80" s="105" t="s">
        <v>252</v>
      </c>
      <c r="B80" s="106"/>
      <c r="C80" s="106"/>
      <c r="D80" s="83">
        <v>0</v>
      </c>
      <c r="E80" s="84">
        <f t="shared" ref="E80:E92" si="8">0.5*D80</f>
        <v>0</v>
      </c>
      <c r="F80" s="76">
        <f t="shared" ref="F80:F92" si="9">0.45*D80</f>
        <v>0</v>
      </c>
    </row>
    <row r="81" spans="1:14" s="3" customFormat="1" ht="16.5" customHeight="1" x14ac:dyDescent="0.25">
      <c r="A81" s="105" t="s">
        <v>253</v>
      </c>
      <c r="B81" s="106"/>
      <c r="C81" s="106"/>
      <c r="D81" s="83">
        <v>0</v>
      </c>
      <c r="E81" s="84">
        <f t="shared" si="8"/>
        <v>0</v>
      </c>
      <c r="F81" s="76">
        <f t="shared" si="9"/>
        <v>0</v>
      </c>
      <c r="G81" s="158"/>
      <c r="H81" s="100"/>
    </row>
    <row r="82" spans="1:14" s="3" customFormat="1" ht="16.5" customHeight="1" x14ac:dyDescent="0.25">
      <c r="A82" s="105" t="s">
        <v>254</v>
      </c>
      <c r="B82" s="106"/>
      <c r="C82" s="106"/>
      <c r="D82" s="83">
        <v>0</v>
      </c>
      <c r="E82" s="84">
        <f t="shared" si="8"/>
        <v>0</v>
      </c>
      <c r="F82" s="76">
        <f t="shared" si="9"/>
        <v>0</v>
      </c>
      <c r="H82" s="101"/>
    </row>
    <row r="83" spans="1:14" s="3" customFormat="1" ht="22.95" customHeight="1" x14ac:dyDescent="0.25">
      <c r="A83" s="105" t="s">
        <v>255</v>
      </c>
      <c r="B83" s="106"/>
      <c r="C83" s="106"/>
      <c r="D83" s="83">
        <v>0</v>
      </c>
      <c r="E83" s="84">
        <f t="shared" si="8"/>
        <v>0</v>
      </c>
      <c r="F83" s="76">
        <f t="shared" si="9"/>
        <v>0</v>
      </c>
    </row>
    <row r="84" spans="1:14" s="3" customFormat="1" ht="16.5" customHeight="1" x14ac:dyDescent="0.25">
      <c r="A84" s="105" t="s">
        <v>256</v>
      </c>
      <c r="B84" s="106"/>
      <c r="C84" s="106"/>
      <c r="D84" s="83">
        <v>0</v>
      </c>
      <c r="E84" s="84">
        <f t="shared" si="8"/>
        <v>0</v>
      </c>
      <c r="F84" s="76">
        <f t="shared" si="9"/>
        <v>0</v>
      </c>
    </row>
    <row r="85" spans="1:14" s="3" customFormat="1" ht="16.5" customHeight="1" x14ac:dyDescent="0.3">
      <c r="A85" s="105" t="s">
        <v>72</v>
      </c>
      <c r="B85" s="106"/>
      <c r="C85" s="106"/>
      <c r="D85" s="83">
        <v>0</v>
      </c>
      <c r="E85" s="84">
        <f t="shared" si="8"/>
        <v>0</v>
      </c>
      <c r="F85" s="76">
        <f t="shared" si="9"/>
        <v>0</v>
      </c>
      <c r="G85"/>
      <c r="H85"/>
      <c r="I85"/>
      <c r="J85"/>
      <c r="K85"/>
    </row>
    <row r="86" spans="1:14" s="3" customFormat="1" ht="16.5" customHeight="1" x14ac:dyDescent="0.3">
      <c r="A86" s="105" t="s">
        <v>73</v>
      </c>
      <c r="B86" s="106"/>
      <c r="C86" s="106"/>
      <c r="D86" s="102">
        <v>0</v>
      </c>
      <c r="E86" s="84">
        <f t="shared" si="8"/>
        <v>0</v>
      </c>
      <c r="F86" s="76">
        <f t="shared" si="9"/>
        <v>0</v>
      </c>
      <c r="G86"/>
      <c r="H86"/>
      <c r="I86"/>
      <c r="J86"/>
      <c r="K86"/>
      <c r="N86" s="101"/>
    </row>
    <row r="87" spans="1:14" s="3" customFormat="1" ht="16.5" customHeight="1" x14ac:dyDescent="0.3">
      <c r="A87" s="105"/>
      <c r="B87" s="106"/>
      <c r="C87" s="106"/>
      <c r="D87" s="85"/>
      <c r="E87" s="86">
        <f t="shared" si="8"/>
        <v>0</v>
      </c>
      <c r="F87" s="87">
        <f t="shared" si="9"/>
        <v>0</v>
      </c>
      <c r="G87"/>
      <c r="H87"/>
      <c r="I87"/>
      <c r="J87"/>
      <c r="K87"/>
      <c r="N87" s="100"/>
    </row>
    <row r="88" spans="1:14" s="3" customFormat="1" ht="16.5" customHeight="1" x14ac:dyDescent="0.3">
      <c r="A88" s="122" t="s">
        <v>74</v>
      </c>
      <c r="B88" s="123"/>
      <c r="C88" s="123"/>
      <c r="D88" s="83">
        <v>0</v>
      </c>
      <c r="E88" s="84">
        <f t="shared" si="8"/>
        <v>0</v>
      </c>
      <c r="F88" s="76">
        <f t="shared" si="9"/>
        <v>0</v>
      </c>
      <c r="G88"/>
      <c r="I88"/>
      <c r="J88"/>
      <c r="K88"/>
    </row>
    <row r="89" spans="1:14" s="3" customFormat="1" ht="16.5" customHeight="1" x14ac:dyDescent="0.3">
      <c r="A89" s="113" t="s">
        <v>75</v>
      </c>
      <c r="B89" s="114"/>
      <c r="C89" s="114"/>
      <c r="D89" s="83">
        <f>'C. BuildingSpace Calc '!D9</f>
        <v>0</v>
      </c>
      <c r="E89" s="84">
        <f t="shared" si="8"/>
        <v>0</v>
      </c>
      <c r="F89" s="76">
        <f>0.45*D89</f>
        <v>0</v>
      </c>
      <c r="G89"/>
      <c r="H89"/>
      <c r="I89"/>
      <c r="J89"/>
      <c r="K89"/>
    </row>
    <row r="90" spans="1:14" s="3" customFormat="1" ht="16.5" customHeight="1" x14ac:dyDescent="0.3">
      <c r="A90" s="113" t="s">
        <v>76</v>
      </c>
      <c r="B90" s="114"/>
      <c r="C90" s="114"/>
      <c r="D90" s="83">
        <v>0</v>
      </c>
      <c r="E90" s="84">
        <f t="shared" si="8"/>
        <v>0</v>
      </c>
      <c r="F90" s="76">
        <f t="shared" si="9"/>
        <v>0</v>
      </c>
      <c r="G90"/>
      <c r="H90"/>
      <c r="I90"/>
      <c r="J90"/>
      <c r="K90"/>
    </row>
    <row r="91" spans="1:14" s="3" customFormat="1" ht="16.5" customHeight="1" x14ac:dyDescent="0.3">
      <c r="A91" s="113" t="s">
        <v>77</v>
      </c>
      <c r="B91" s="114"/>
      <c r="C91" s="114"/>
      <c r="D91" s="83">
        <v>45000</v>
      </c>
      <c r="E91" s="84">
        <f t="shared" si="8"/>
        <v>22500</v>
      </c>
      <c r="F91" s="76">
        <f t="shared" si="9"/>
        <v>20250</v>
      </c>
      <c r="G91"/>
      <c r="H91"/>
      <c r="I91"/>
      <c r="J91"/>
      <c r="K91"/>
    </row>
    <row r="92" spans="1:14" s="3" customFormat="1" ht="16.5" customHeight="1" thickBot="1" x14ac:dyDescent="0.35">
      <c r="A92" s="115" t="s">
        <v>78</v>
      </c>
      <c r="B92" s="116"/>
      <c r="C92" s="116"/>
      <c r="D92" s="83">
        <v>2500</v>
      </c>
      <c r="E92" s="86">
        <f t="shared" si="8"/>
        <v>1250</v>
      </c>
      <c r="F92" s="76">
        <f t="shared" si="9"/>
        <v>1125</v>
      </c>
      <c r="G92"/>
      <c r="H92" s="141"/>
      <c r="I92"/>
      <c r="J92"/>
      <c r="K92"/>
    </row>
    <row r="93" spans="1:14" s="3" customFormat="1" ht="16.5" customHeight="1" thickBot="1" x14ac:dyDescent="0.35">
      <c r="A93" s="117" t="s">
        <v>79</v>
      </c>
      <c r="B93" s="118"/>
      <c r="C93" s="118"/>
      <c r="D93" s="146">
        <f>D9+D78</f>
        <v>4994566.5883099996</v>
      </c>
      <c r="E93" s="89">
        <f>E9+E78</f>
        <v>2497283.2941549998</v>
      </c>
      <c r="F93" s="88">
        <f>F9+F78</f>
        <v>2247554.9647395001</v>
      </c>
      <c r="G93"/>
      <c r="H93"/>
      <c r="I93"/>
      <c r="J93"/>
      <c r="K93"/>
    </row>
    <row r="94" spans="1:14" s="3" customFormat="1" ht="32.700000000000003" customHeight="1" x14ac:dyDescent="0.3">
      <c r="A94" s="69" t="s">
        <v>34</v>
      </c>
      <c r="B94" s="40"/>
      <c r="C94" s="40"/>
      <c r="D94" s="145">
        <f>D95+D96+D97</f>
        <v>18000</v>
      </c>
      <c r="E94" s="90">
        <f>E95+E96+E97</f>
        <v>9000</v>
      </c>
      <c r="F94" s="73">
        <f>F95+F96+F97</f>
        <v>8100</v>
      </c>
      <c r="G94"/>
      <c r="H94" s="139"/>
      <c r="I94" s="139"/>
      <c r="J94"/>
      <c r="K94"/>
    </row>
    <row r="95" spans="1:14" s="3" customFormat="1" ht="16.5" customHeight="1" x14ac:dyDescent="0.3">
      <c r="A95" s="122" t="s">
        <v>80</v>
      </c>
      <c r="B95" s="123"/>
      <c r="C95" s="123"/>
      <c r="D95" s="83"/>
      <c r="E95" s="77">
        <f>0.5*D95</f>
        <v>0</v>
      </c>
      <c r="F95" s="76">
        <f t="shared" ref="F95:F96" si="10">0.45*D95</f>
        <v>0</v>
      </c>
      <c r="G95"/>
      <c r="H95"/>
      <c r="I95" s="136"/>
      <c r="J95"/>
      <c r="K95"/>
    </row>
    <row r="96" spans="1:14" s="3" customFormat="1" ht="16.5" customHeight="1" x14ac:dyDescent="0.3">
      <c r="A96" s="113" t="s">
        <v>81</v>
      </c>
      <c r="B96" s="114"/>
      <c r="C96" s="114"/>
      <c r="D96" s="83">
        <v>0</v>
      </c>
      <c r="E96" s="84">
        <f>0.5*D96</f>
        <v>0</v>
      </c>
      <c r="F96" s="76">
        <f t="shared" si="10"/>
        <v>0</v>
      </c>
      <c r="G96"/>
      <c r="H96"/>
      <c r="I96" s="21"/>
      <c r="J96"/>
      <c r="K96"/>
    </row>
    <row r="97" spans="1:11" s="3" customFormat="1" ht="16.5" customHeight="1" thickBot="1" x14ac:dyDescent="0.35">
      <c r="A97" s="115" t="s">
        <v>82</v>
      </c>
      <c r="B97" s="116"/>
      <c r="C97" s="116"/>
      <c r="D97" s="83">
        <v>18000</v>
      </c>
      <c r="E97" s="84">
        <f>0.5*D97</f>
        <v>9000</v>
      </c>
      <c r="F97" s="76">
        <f>0.45*D97</f>
        <v>8100</v>
      </c>
      <c r="G97"/>
      <c r="H97"/>
      <c r="I97"/>
      <c r="J97"/>
      <c r="K97"/>
    </row>
    <row r="98" spans="1:11" s="3" customFormat="1" ht="26.1" customHeight="1" thickBot="1" x14ac:dyDescent="0.35">
      <c r="A98" s="124" t="s">
        <v>83</v>
      </c>
      <c r="B98" s="125"/>
      <c r="C98" s="125"/>
      <c r="D98" s="147">
        <f>SUM(D93:D94)</f>
        <v>5012566.5883099996</v>
      </c>
      <c r="E98" s="92">
        <f>SUM(E93:E94)</f>
        <v>2506283.2941549998</v>
      </c>
      <c r="F98" s="91">
        <f>SUM(F93:F94)</f>
        <v>2255654.9647395001</v>
      </c>
      <c r="G98"/>
      <c r="H98"/>
      <c r="I98"/>
      <c r="J98"/>
      <c r="K98"/>
    </row>
    <row r="99" spans="1:11" ht="22.5" customHeight="1" thickBot="1" x14ac:dyDescent="0.35">
      <c r="A99" s="119" t="s">
        <v>84</v>
      </c>
      <c r="B99" s="120"/>
      <c r="C99" s="120"/>
      <c r="D99" s="70"/>
      <c r="E99" s="71">
        <f>E98/D98</f>
        <v>0.5</v>
      </c>
      <c r="F99" s="72">
        <f>F98/D98</f>
        <v>0.45000000000000007</v>
      </c>
    </row>
    <row r="100" spans="1:11" ht="20.25" customHeight="1" x14ac:dyDescent="0.3">
      <c r="A100" s="2"/>
      <c r="B100" s="2"/>
      <c r="C100" s="2"/>
      <c r="D100" s="2"/>
      <c r="E100" s="2"/>
      <c r="F100" s="2"/>
    </row>
    <row r="101" spans="1:11" ht="20.25" customHeight="1" x14ac:dyDescent="0.3">
      <c r="A101" s="2"/>
      <c r="B101" s="2"/>
      <c r="C101" s="2"/>
      <c r="E101" s="2"/>
      <c r="F101" s="2"/>
    </row>
    <row r="102" spans="1:11" ht="79.5" customHeight="1" x14ac:dyDescent="0.3">
      <c r="D102" s="2"/>
    </row>
    <row r="110" spans="1:11" ht="17.25" customHeight="1" x14ac:dyDescent="0.3"/>
    <row r="111" spans="1:11" ht="17.25" customHeight="1" x14ac:dyDescent="0.3"/>
    <row r="112" spans="1:11" ht="17.25" customHeight="1" x14ac:dyDescent="0.3">
      <c r="A112"/>
      <c r="B112"/>
      <c r="C112"/>
      <c r="D112"/>
      <c r="E112"/>
      <c r="F112"/>
    </row>
  </sheetData>
  <sheetProtection formatCells="0" formatColumns="0" formatRows="0" insertColumns="0" insertRows="0" insertHyperlinks="0" deleteColumns="0" deleteRows="0"/>
  <printOptions horizontalCentered="1" verticalCentered="1"/>
  <pageMargins left="0.25" right="0.25" top="0.15" bottom="0.25138888888888899" header="0.51180555555555496" footer="0.3"/>
  <pageSetup scale="73" firstPageNumber="0" fitToHeight="2" orientation="portrait" r:id="rId1"/>
  <headerFooter>
    <oddFooter>&amp;R&amp;D</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E57B0-7B10-4069-8284-01EFAEF2F200}">
  <sheetPr>
    <pageSetUpPr fitToPage="1"/>
  </sheetPr>
  <dimension ref="A1:H92"/>
  <sheetViews>
    <sheetView topLeftCell="A67" zoomScaleNormal="100" workbookViewId="0">
      <selection activeCell="B77" sqref="B77:F77"/>
    </sheetView>
  </sheetViews>
  <sheetFormatPr defaultRowHeight="14.4" x14ac:dyDescent="0.3"/>
  <cols>
    <col min="1" max="1" width="67.44140625" customWidth="1"/>
    <col min="2" max="3" width="30.6640625" customWidth="1"/>
    <col min="4" max="4" width="26.88671875" customWidth="1"/>
    <col min="5" max="8" width="30.6640625" customWidth="1"/>
  </cols>
  <sheetData>
    <row r="1" spans="1:8" ht="24.6" thickBot="1" x14ac:dyDescent="0.4">
      <c r="A1" s="259" t="s">
        <v>219</v>
      </c>
      <c r="B1" s="261"/>
      <c r="C1" s="261"/>
      <c r="D1" s="261"/>
      <c r="E1" s="261"/>
      <c r="F1" s="261"/>
      <c r="G1" s="261"/>
    </row>
    <row r="2" spans="1:8" ht="24" x14ac:dyDescent="0.45">
      <c r="A2" s="213" t="s">
        <v>216</v>
      </c>
      <c r="B2" s="423"/>
      <c r="C2" s="423"/>
      <c r="D2" s="424"/>
    </row>
    <row r="3" spans="1:8" ht="24.6" thickBot="1" x14ac:dyDescent="0.5">
      <c r="A3" s="214" t="s">
        <v>217</v>
      </c>
      <c r="B3" s="425"/>
      <c r="C3" s="425"/>
      <c r="D3" s="426"/>
      <c r="E3" s="340"/>
    </row>
    <row r="4" spans="1:8" ht="29.4" x14ac:dyDescent="0.45">
      <c r="A4" s="168"/>
    </row>
    <row r="5" spans="1:8" ht="15" thickBot="1" x14ac:dyDescent="0.35">
      <c r="A5" s="169"/>
      <c r="D5" s="340"/>
    </row>
    <row r="6" spans="1:8" x14ac:dyDescent="0.3">
      <c r="A6" s="383" t="s">
        <v>277</v>
      </c>
      <c r="B6" s="384"/>
      <c r="C6" s="384"/>
      <c r="D6" s="384"/>
      <c r="E6" s="384"/>
      <c r="F6" s="384"/>
      <c r="G6" s="384"/>
      <c r="H6" s="385"/>
    </row>
    <row r="7" spans="1:8" ht="188.25" customHeight="1" thickBot="1" x14ac:dyDescent="0.35">
      <c r="A7" s="386"/>
      <c r="B7" s="387"/>
      <c r="C7" s="387"/>
      <c r="D7" s="387"/>
      <c r="E7" s="387"/>
      <c r="F7" s="387"/>
      <c r="G7" s="387"/>
      <c r="H7" s="388"/>
    </row>
    <row r="8" spans="1:8" x14ac:dyDescent="0.3">
      <c r="A8" s="389"/>
      <c r="B8" s="389"/>
      <c r="C8" s="389"/>
      <c r="D8" s="389"/>
      <c r="E8" s="389"/>
      <c r="F8" s="389"/>
      <c r="G8" s="389"/>
      <c r="H8" s="389"/>
    </row>
    <row r="9" spans="1:8" ht="15" thickBot="1" x14ac:dyDescent="0.35">
      <c r="A9" s="390"/>
      <c r="B9" s="390"/>
      <c r="C9" s="390"/>
      <c r="D9" s="390"/>
      <c r="E9" s="390"/>
      <c r="F9" s="390"/>
      <c r="G9" s="390"/>
      <c r="H9" s="390"/>
    </row>
    <row r="10" spans="1:8" ht="22.8" x14ac:dyDescent="0.4">
      <c r="A10" s="391" t="s">
        <v>193</v>
      </c>
      <c r="B10" s="392"/>
      <c r="C10" s="392"/>
      <c r="D10" s="392"/>
      <c r="E10" s="392"/>
      <c r="F10" s="392"/>
      <c r="G10" s="392"/>
      <c r="H10" s="393"/>
    </row>
    <row r="11" spans="1:8" ht="34.799999999999997" x14ac:dyDescent="0.3">
      <c r="A11" s="215" t="s">
        <v>166</v>
      </c>
      <c r="B11" s="216" t="s">
        <v>167</v>
      </c>
      <c r="C11" s="216" t="s">
        <v>168</v>
      </c>
      <c r="D11" s="216" t="s">
        <v>169</v>
      </c>
      <c r="E11" s="216" t="s">
        <v>170</v>
      </c>
      <c r="F11" s="216" t="s">
        <v>171</v>
      </c>
      <c r="G11" s="216" t="s">
        <v>172</v>
      </c>
      <c r="H11" s="217" t="s">
        <v>132</v>
      </c>
    </row>
    <row r="12" spans="1:8" ht="17.399999999999999" x14ac:dyDescent="0.3">
      <c r="A12" s="197" t="s">
        <v>173</v>
      </c>
      <c r="B12" s="198">
        <v>45000</v>
      </c>
      <c r="C12" s="198">
        <v>20000</v>
      </c>
      <c r="D12" s="199">
        <v>5</v>
      </c>
      <c r="E12" s="200">
        <v>0.3</v>
      </c>
      <c r="F12" s="160">
        <f>B12*D12*E12</f>
        <v>67500</v>
      </c>
      <c r="G12" s="160">
        <f>C12*D12*E12</f>
        <v>30000</v>
      </c>
      <c r="H12" s="194">
        <f>F12+G12</f>
        <v>97500</v>
      </c>
    </row>
    <row r="13" spans="1:8" ht="17.399999999999999" x14ac:dyDescent="0.3">
      <c r="A13" s="197"/>
      <c r="B13" s="198"/>
      <c r="C13" s="198"/>
      <c r="D13" s="199"/>
      <c r="E13" s="200"/>
      <c r="F13" s="160">
        <f>B13*D13*E13</f>
        <v>0</v>
      </c>
      <c r="G13" s="160">
        <f t="shared" ref="G13:G26" si="0">C13*D13*E13</f>
        <v>0</v>
      </c>
      <c r="H13" s="194">
        <f t="shared" ref="H13:H25" si="1">F13+G13</f>
        <v>0</v>
      </c>
    </row>
    <row r="14" spans="1:8" ht="17.399999999999999" x14ac:dyDescent="0.3">
      <c r="A14" s="197" t="s">
        <v>174</v>
      </c>
      <c r="B14" s="198"/>
      <c r="C14" s="198"/>
      <c r="D14" s="199"/>
      <c r="E14" s="200"/>
      <c r="F14" s="160">
        <f t="shared" ref="F14:F26" si="2">B14*D14*E14</f>
        <v>0</v>
      </c>
      <c r="G14" s="160">
        <f t="shared" si="0"/>
        <v>0</v>
      </c>
      <c r="H14" s="194">
        <f t="shared" si="1"/>
        <v>0</v>
      </c>
    </row>
    <row r="15" spans="1:8" ht="17.399999999999999" x14ac:dyDescent="0.3">
      <c r="A15" s="197"/>
      <c r="B15" s="198"/>
      <c r="C15" s="198"/>
      <c r="D15" s="199"/>
      <c r="E15" s="200"/>
      <c r="F15" s="160">
        <f t="shared" si="2"/>
        <v>0</v>
      </c>
      <c r="G15" s="160">
        <f t="shared" si="0"/>
        <v>0</v>
      </c>
      <c r="H15" s="194">
        <f t="shared" si="1"/>
        <v>0</v>
      </c>
    </row>
    <row r="16" spans="1:8" ht="17.399999999999999" x14ac:dyDescent="0.3">
      <c r="A16" s="197" t="s">
        <v>174</v>
      </c>
      <c r="B16" s="198"/>
      <c r="C16" s="198"/>
      <c r="D16" s="199"/>
      <c r="E16" s="200"/>
      <c r="F16" s="160">
        <f t="shared" si="2"/>
        <v>0</v>
      </c>
      <c r="G16" s="160">
        <f t="shared" si="0"/>
        <v>0</v>
      </c>
      <c r="H16" s="194">
        <f t="shared" si="1"/>
        <v>0</v>
      </c>
    </row>
    <row r="17" spans="1:8" ht="17.399999999999999" x14ac:dyDescent="0.3">
      <c r="A17" s="197" t="s">
        <v>174</v>
      </c>
      <c r="B17" s="198"/>
      <c r="C17" s="198"/>
      <c r="D17" s="199"/>
      <c r="E17" s="200"/>
      <c r="F17" s="160">
        <f t="shared" si="2"/>
        <v>0</v>
      </c>
      <c r="G17" s="160">
        <f t="shared" si="0"/>
        <v>0</v>
      </c>
      <c r="H17" s="194">
        <f t="shared" si="1"/>
        <v>0</v>
      </c>
    </row>
    <row r="18" spans="1:8" ht="17.399999999999999" x14ac:dyDescent="0.3">
      <c r="A18" s="197" t="s">
        <v>174</v>
      </c>
      <c r="B18" s="198"/>
      <c r="C18" s="198"/>
      <c r="D18" s="199"/>
      <c r="E18" s="200"/>
      <c r="F18" s="160">
        <f t="shared" si="2"/>
        <v>0</v>
      </c>
      <c r="G18" s="160">
        <f t="shared" si="0"/>
        <v>0</v>
      </c>
      <c r="H18" s="194">
        <f t="shared" si="1"/>
        <v>0</v>
      </c>
    </row>
    <row r="19" spans="1:8" ht="17.399999999999999" x14ac:dyDescent="0.3">
      <c r="A19" s="201"/>
      <c r="B19" s="198"/>
      <c r="C19" s="198"/>
      <c r="D19" s="199"/>
      <c r="E19" s="200"/>
      <c r="F19" s="160">
        <f t="shared" si="2"/>
        <v>0</v>
      </c>
      <c r="G19" s="160">
        <f t="shared" si="0"/>
        <v>0</v>
      </c>
      <c r="H19" s="195">
        <f t="shared" ref="H19:H24" si="3">F19+G19</f>
        <v>0</v>
      </c>
    </row>
    <row r="20" spans="1:8" ht="17.399999999999999" x14ac:dyDescent="0.3">
      <c r="A20" s="201"/>
      <c r="B20" s="198"/>
      <c r="C20" s="198"/>
      <c r="D20" s="199"/>
      <c r="E20" s="200"/>
      <c r="F20" s="160">
        <f t="shared" si="2"/>
        <v>0</v>
      </c>
      <c r="G20" s="160">
        <f t="shared" si="0"/>
        <v>0</v>
      </c>
      <c r="H20" s="195">
        <f t="shared" si="3"/>
        <v>0</v>
      </c>
    </row>
    <row r="21" spans="1:8" ht="17.399999999999999" x14ac:dyDescent="0.3">
      <c r="A21" s="201"/>
      <c r="B21" s="198"/>
      <c r="C21" s="198"/>
      <c r="D21" s="199"/>
      <c r="E21" s="200"/>
      <c r="F21" s="160">
        <f t="shared" si="2"/>
        <v>0</v>
      </c>
      <c r="G21" s="160">
        <f t="shared" si="0"/>
        <v>0</v>
      </c>
      <c r="H21" s="195">
        <f t="shared" si="3"/>
        <v>0</v>
      </c>
    </row>
    <row r="22" spans="1:8" ht="17.399999999999999" x14ac:dyDescent="0.3">
      <c r="A22" s="201"/>
      <c r="B22" s="198"/>
      <c r="C22" s="198"/>
      <c r="D22" s="199"/>
      <c r="E22" s="200"/>
      <c r="F22" s="160">
        <f t="shared" si="2"/>
        <v>0</v>
      </c>
      <c r="G22" s="160">
        <f t="shared" si="0"/>
        <v>0</v>
      </c>
      <c r="H22" s="195">
        <f t="shared" si="3"/>
        <v>0</v>
      </c>
    </row>
    <row r="23" spans="1:8" ht="17.399999999999999" x14ac:dyDescent="0.3">
      <c r="A23" s="201"/>
      <c r="B23" s="198"/>
      <c r="C23" s="198"/>
      <c r="D23" s="199"/>
      <c r="E23" s="200"/>
      <c r="F23" s="160">
        <f t="shared" si="2"/>
        <v>0</v>
      </c>
      <c r="G23" s="160">
        <f t="shared" si="0"/>
        <v>0</v>
      </c>
      <c r="H23" s="195">
        <f t="shared" si="3"/>
        <v>0</v>
      </c>
    </row>
    <row r="24" spans="1:8" ht="17.399999999999999" x14ac:dyDescent="0.3">
      <c r="A24" s="201"/>
      <c r="B24" s="198"/>
      <c r="C24" s="198"/>
      <c r="D24" s="199"/>
      <c r="E24" s="200"/>
      <c r="F24" s="160">
        <f t="shared" si="2"/>
        <v>0</v>
      </c>
      <c r="G24" s="160">
        <f t="shared" si="0"/>
        <v>0</v>
      </c>
      <c r="H24" s="195">
        <f t="shared" si="3"/>
        <v>0</v>
      </c>
    </row>
    <row r="25" spans="1:8" ht="17.399999999999999" x14ac:dyDescent="0.3">
      <c r="A25" s="197" t="s">
        <v>174</v>
      </c>
      <c r="B25" s="198"/>
      <c r="C25" s="198"/>
      <c r="D25" s="199"/>
      <c r="E25" s="200"/>
      <c r="F25" s="160">
        <f t="shared" si="2"/>
        <v>0</v>
      </c>
      <c r="G25" s="160">
        <f t="shared" si="0"/>
        <v>0</v>
      </c>
      <c r="H25" s="194">
        <f t="shared" si="1"/>
        <v>0</v>
      </c>
    </row>
    <row r="26" spans="1:8" ht="17.399999999999999" x14ac:dyDescent="0.3">
      <c r="A26" s="202"/>
      <c r="B26" s="203"/>
      <c r="C26" s="203"/>
      <c r="D26" s="204"/>
      <c r="E26" s="205"/>
      <c r="F26" s="160">
        <f t="shared" si="2"/>
        <v>0</v>
      </c>
      <c r="G26" s="160">
        <f t="shared" si="0"/>
        <v>0</v>
      </c>
      <c r="H26" s="196">
        <f t="shared" ref="H26:H36" si="4">F26+G26</f>
        <v>0</v>
      </c>
    </row>
    <row r="27" spans="1:8" ht="17.399999999999999" x14ac:dyDescent="0.3">
      <c r="A27" s="201"/>
      <c r="B27" s="198"/>
      <c r="C27" s="198"/>
      <c r="D27" s="199"/>
      <c r="E27" s="200"/>
      <c r="F27" s="160">
        <f t="shared" ref="F27:F36" si="5">B27*D27*E27</f>
        <v>0</v>
      </c>
      <c r="G27" s="160">
        <f t="shared" ref="G27:G36" si="6">C27*D27*E27</f>
        <v>0</v>
      </c>
      <c r="H27" s="195">
        <f t="shared" si="4"/>
        <v>0</v>
      </c>
    </row>
    <row r="28" spans="1:8" ht="17.399999999999999" x14ac:dyDescent="0.3">
      <c r="A28" s="201"/>
      <c r="B28" s="198"/>
      <c r="C28" s="198"/>
      <c r="D28" s="199"/>
      <c r="E28" s="200"/>
      <c r="F28" s="160">
        <f t="shared" si="5"/>
        <v>0</v>
      </c>
      <c r="G28" s="160">
        <f t="shared" si="6"/>
        <v>0</v>
      </c>
      <c r="H28" s="195">
        <f t="shared" si="4"/>
        <v>0</v>
      </c>
    </row>
    <row r="29" spans="1:8" ht="17.399999999999999" x14ac:dyDescent="0.3">
      <c r="A29" s="201"/>
      <c r="B29" s="198"/>
      <c r="C29" s="198"/>
      <c r="D29" s="199"/>
      <c r="E29" s="200"/>
      <c r="F29" s="160">
        <f t="shared" si="5"/>
        <v>0</v>
      </c>
      <c r="G29" s="160">
        <f t="shared" si="6"/>
        <v>0</v>
      </c>
      <c r="H29" s="195">
        <f t="shared" si="4"/>
        <v>0</v>
      </c>
    </row>
    <row r="30" spans="1:8" ht="17.399999999999999" x14ac:dyDescent="0.3">
      <c r="A30" s="201"/>
      <c r="B30" s="198"/>
      <c r="C30" s="198"/>
      <c r="D30" s="199"/>
      <c r="E30" s="200"/>
      <c r="F30" s="160">
        <f t="shared" si="5"/>
        <v>0</v>
      </c>
      <c r="G30" s="160">
        <f t="shared" si="6"/>
        <v>0</v>
      </c>
      <c r="H30" s="195">
        <f t="shared" si="4"/>
        <v>0</v>
      </c>
    </row>
    <row r="31" spans="1:8" ht="17.399999999999999" x14ac:dyDescent="0.3">
      <c r="A31" s="201"/>
      <c r="B31" s="198"/>
      <c r="C31" s="198"/>
      <c r="D31" s="199"/>
      <c r="E31" s="200"/>
      <c r="F31" s="160">
        <f t="shared" si="5"/>
        <v>0</v>
      </c>
      <c r="G31" s="160">
        <f t="shared" si="6"/>
        <v>0</v>
      </c>
      <c r="H31" s="195">
        <f t="shared" si="4"/>
        <v>0</v>
      </c>
    </row>
    <row r="32" spans="1:8" ht="17.399999999999999" x14ac:dyDescent="0.3">
      <c r="A32" s="201"/>
      <c r="B32" s="198"/>
      <c r="C32" s="198"/>
      <c r="D32" s="199"/>
      <c r="E32" s="200"/>
      <c r="F32" s="160">
        <f t="shared" si="5"/>
        <v>0</v>
      </c>
      <c r="G32" s="160">
        <f t="shared" si="6"/>
        <v>0</v>
      </c>
      <c r="H32" s="195">
        <f t="shared" si="4"/>
        <v>0</v>
      </c>
    </row>
    <row r="33" spans="1:8" ht="17.399999999999999" x14ac:dyDescent="0.3">
      <c r="A33" s="201"/>
      <c r="B33" s="198"/>
      <c r="C33" s="198"/>
      <c r="D33" s="199"/>
      <c r="E33" s="200"/>
      <c r="F33" s="160">
        <f t="shared" si="5"/>
        <v>0</v>
      </c>
      <c r="G33" s="160">
        <f t="shared" si="6"/>
        <v>0</v>
      </c>
      <c r="H33" s="195">
        <f t="shared" si="4"/>
        <v>0</v>
      </c>
    </row>
    <row r="34" spans="1:8" ht="17.399999999999999" x14ac:dyDescent="0.3">
      <c r="A34" s="201"/>
      <c r="B34" s="198"/>
      <c r="C34" s="198"/>
      <c r="D34" s="199"/>
      <c r="E34" s="200"/>
      <c r="F34" s="160">
        <f t="shared" si="5"/>
        <v>0</v>
      </c>
      <c r="G34" s="160">
        <f t="shared" si="6"/>
        <v>0</v>
      </c>
      <c r="H34" s="195">
        <f t="shared" si="4"/>
        <v>0</v>
      </c>
    </row>
    <row r="35" spans="1:8" ht="17.399999999999999" x14ac:dyDescent="0.3">
      <c r="A35" s="201"/>
      <c r="B35" s="198"/>
      <c r="C35" s="198"/>
      <c r="D35" s="199"/>
      <c r="E35" s="200"/>
      <c r="F35" s="160">
        <f t="shared" si="5"/>
        <v>0</v>
      </c>
      <c r="G35" s="160">
        <f t="shared" si="6"/>
        <v>0</v>
      </c>
      <c r="H35" s="195">
        <f t="shared" si="4"/>
        <v>0</v>
      </c>
    </row>
    <row r="36" spans="1:8" ht="18" thickBot="1" x14ac:dyDescent="0.35">
      <c r="A36" s="201"/>
      <c r="B36" s="198"/>
      <c r="C36" s="198"/>
      <c r="D36" s="199"/>
      <c r="E36" s="200"/>
      <c r="F36" s="160">
        <f t="shared" si="5"/>
        <v>0</v>
      </c>
      <c r="G36" s="160">
        <f t="shared" si="6"/>
        <v>0</v>
      </c>
      <c r="H36" s="195">
        <f t="shared" si="4"/>
        <v>0</v>
      </c>
    </row>
    <row r="37" spans="1:8" ht="18" thickBot="1" x14ac:dyDescent="0.35">
      <c r="A37" s="161" t="s">
        <v>174</v>
      </c>
      <c r="B37" s="162"/>
      <c r="C37" s="162"/>
      <c r="D37" s="163"/>
      <c r="E37" s="164"/>
      <c r="F37" s="165"/>
      <c r="G37" s="165"/>
      <c r="H37" s="166">
        <f t="shared" ref="H37:H38" si="7">F37+G37</f>
        <v>0</v>
      </c>
    </row>
    <row r="38" spans="1:8" ht="18" thickBot="1" x14ac:dyDescent="0.35">
      <c r="A38" s="218" t="s">
        <v>83</v>
      </c>
      <c r="B38" s="219"/>
      <c r="C38" s="219"/>
      <c r="D38" s="220"/>
      <c r="E38" s="221"/>
      <c r="F38" s="222">
        <f>ROUND(SUM(F12:F37),0)</f>
        <v>67500</v>
      </c>
      <c r="G38" s="222">
        <f>ROUND(SUM(G12:G37),0)</f>
        <v>30000</v>
      </c>
      <c r="H38" s="223">
        <f t="shared" si="7"/>
        <v>97500</v>
      </c>
    </row>
    <row r="39" spans="1:8" ht="18" thickBot="1" x14ac:dyDescent="0.35">
      <c r="A39" s="170"/>
      <c r="B39" s="171"/>
      <c r="C39" s="171"/>
      <c r="D39" s="172"/>
      <c r="E39" s="172"/>
      <c r="F39" s="173"/>
      <c r="G39" s="173"/>
      <c r="H39" s="171"/>
    </row>
    <row r="40" spans="1:8" ht="105" customHeight="1" thickBot="1" x14ac:dyDescent="0.35">
      <c r="A40" s="394" t="s">
        <v>175</v>
      </c>
      <c r="B40" s="395"/>
      <c r="C40" s="395"/>
      <c r="D40" s="395"/>
      <c r="E40" s="395"/>
      <c r="F40" s="395"/>
      <c r="G40" s="396"/>
      <c r="H40" s="171"/>
    </row>
    <row r="41" spans="1:8" ht="17.399999999999999" x14ac:dyDescent="0.3">
      <c r="A41" s="397"/>
      <c r="B41" s="397"/>
      <c r="C41" s="397"/>
      <c r="D41" s="397"/>
      <c r="E41" s="397"/>
      <c r="F41" s="397"/>
      <c r="G41" s="397"/>
      <c r="H41" s="171"/>
    </row>
    <row r="42" spans="1:8" ht="15" thickBot="1" x14ac:dyDescent="0.35">
      <c r="A42" s="398"/>
      <c r="B42" s="398"/>
      <c r="C42" s="398"/>
      <c r="D42" s="398"/>
      <c r="E42" s="398"/>
      <c r="F42" s="398"/>
      <c r="G42" s="398"/>
    </row>
    <row r="43" spans="1:8" ht="23.4" thickBot="1" x14ac:dyDescent="0.45">
      <c r="A43" s="183" t="s">
        <v>194</v>
      </c>
      <c r="B43" s="184"/>
      <c r="C43" s="184"/>
      <c r="D43" s="184"/>
      <c r="E43" s="184"/>
      <c r="F43" s="184"/>
      <c r="G43" s="185"/>
    </row>
    <row r="44" spans="1:8" ht="18" thickBot="1" x14ac:dyDescent="0.35">
      <c r="A44" s="206" t="s">
        <v>166</v>
      </c>
      <c r="B44" s="432" t="s">
        <v>190</v>
      </c>
      <c r="C44" s="433"/>
      <c r="D44" s="433"/>
      <c r="E44" s="433"/>
      <c r="F44" s="433"/>
      <c r="G44" s="434"/>
    </row>
    <row r="45" spans="1:8" ht="17.399999999999999" x14ac:dyDescent="0.3">
      <c r="A45" s="346" t="s">
        <v>176</v>
      </c>
      <c r="B45" s="435" t="s">
        <v>177</v>
      </c>
      <c r="C45" s="435"/>
      <c r="D45" s="435"/>
      <c r="E45" s="435"/>
      <c r="F45" s="435"/>
      <c r="G45" s="436"/>
    </row>
    <row r="46" spans="1:8" ht="17.399999999999999" x14ac:dyDescent="0.3">
      <c r="A46" s="347"/>
      <c r="B46" s="430"/>
      <c r="C46" s="430"/>
      <c r="D46" s="430"/>
      <c r="E46" s="430"/>
      <c r="F46" s="430"/>
      <c r="G46" s="431"/>
    </row>
    <row r="47" spans="1:8" ht="17.399999999999999" x14ac:dyDescent="0.3">
      <c r="A47" s="347"/>
      <c r="B47" s="430"/>
      <c r="C47" s="430"/>
      <c r="D47" s="430"/>
      <c r="E47" s="430"/>
      <c r="F47" s="430"/>
      <c r="G47" s="431"/>
    </row>
    <row r="48" spans="1:8" ht="17.399999999999999" x14ac:dyDescent="0.3">
      <c r="A48" s="347"/>
      <c r="B48" s="430"/>
      <c r="C48" s="430"/>
      <c r="D48" s="430"/>
      <c r="E48" s="430"/>
      <c r="F48" s="430"/>
      <c r="G48" s="431"/>
    </row>
    <row r="49" spans="1:7" ht="17.399999999999999" x14ac:dyDescent="0.3">
      <c r="A49" s="347"/>
      <c r="B49" s="430"/>
      <c r="C49" s="430"/>
      <c r="D49" s="430"/>
      <c r="E49" s="430"/>
      <c r="F49" s="430"/>
      <c r="G49" s="431"/>
    </row>
    <row r="50" spans="1:7" ht="17.399999999999999" x14ac:dyDescent="0.3">
      <c r="A50" s="347"/>
      <c r="B50" s="430"/>
      <c r="C50" s="430"/>
      <c r="D50" s="430"/>
      <c r="E50" s="430"/>
      <c r="F50" s="430"/>
      <c r="G50" s="431"/>
    </row>
    <row r="51" spans="1:7" ht="17.399999999999999" x14ac:dyDescent="0.3">
      <c r="A51" s="347" t="s">
        <v>174</v>
      </c>
      <c r="B51" s="430" t="s">
        <v>174</v>
      </c>
      <c r="C51" s="430"/>
      <c r="D51" s="430"/>
      <c r="E51" s="430"/>
      <c r="F51" s="430"/>
      <c r="G51" s="431"/>
    </row>
    <row r="52" spans="1:7" ht="17.399999999999999" x14ac:dyDescent="0.3">
      <c r="A52" s="347" t="s">
        <v>174</v>
      </c>
      <c r="B52" s="430" t="s">
        <v>174</v>
      </c>
      <c r="C52" s="430"/>
      <c r="D52" s="430"/>
      <c r="E52" s="430"/>
      <c r="F52" s="430"/>
      <c r="G52" s="431"/>
    </row>
    <row r="53" spans="1:7" ht="17.399999999999999" x14ac:dyDescent="0.3">
      <c r="A53" s="347" t="s">
        <v>174</v>
      </c>
      <c r="B53" s="430" t="s">
        <v>174</v>
      </c>
      <c r="C53" s="430"/>
      <c r="D53" s="430"/>
      <c r="E53" s="430"/>
      <c r="F53" s="430"/>
      <c r="G53" s="431"/>
    </row>
    <row r="54" spans="1:7" ht="17.399999999999999" x14ac:dyDescent="0.3">
      <c r="A54" s="348"/>
      <c r="B54" s="380"/>
      <c r="C54" s="381"/>
      <c r="D54" s="381"/>
      <c r="E54" s="381"/>
      <c r="F54" s="381"/>
      <c r="G54" s="382"/>
    </row>
    <row r="55" spans="1:7" ht="17.399999999999999" x14ac:dyDescent="0.3">
      <c r="A55" s="348"/>
      <c r="B55" s="380"/>
      <c r="C55" s="381"/>
      <c r="D55" s="381"/>
      <c r="E55" s="381"/>
      <c r="F55" s="381"/>
      <c r="G55" s="382"/>
    </row>
    <row r="56" spans="1:7" ht="17.399999999999999" x14ac:dyDescent="0.3">
      <c r="A56" s="348"/>
      <c r="B56" s="380"/>
      <c r="C56" s="381"/>
      <c r="D56" s="381"/>
      <c r="E56" s="381"/>
      <c r="F56" s="381"/>
      <c r="G56" s="382"/>
    </row>
    <row r="57" spans="1:7" ht="17.399999999999999" x14ac:dyDescent="0.3">
      <c r="A57" s="348"/>
      <c r="B57" s="380"/>
      <c r="C57" s="381"/>
      <c r="D57" s="381"/>
      <c r="E57" s="381"/>
      <c r="F57" s="381"/>
      <c r="G57" s="382"/>
    </row>
    <row r="58" spans="1:7" ht="17.399999999999999" x14ac:dyDescent="0.3">
      <c r="A58" s="348"/>
      <c r="B58" s="380"/>
      <c r="C58" s="381"/>
      <c r="D58" s="381"/>
      <c r="E58" s="381"/>
      <c r="F58" s="381"/>
      <c r="G58" s="382"/>
    </row>
    <row r="59" spans="1:7" ht="17.399999999999999" x14ac:dyDescent="0.3">
      <c r="A59" s="348"/>
      <c r="B59" s="380"/>
      <c r="C59" s="381"/>
      <c r="D59" s="381"/>
      <c r="E59" s="381"/>
      <c r="F59" s="381"/>
      <c r="G59" s="382"/>
    </row>
    <row r="60" spans="1:7" ht="17.399999999999999" x14ac:dyDescent="0.3">
      <c r="A60" s="348"/>
      <c r="B60" s="380"/>
      <c r="C60" s="381"/>
      <c r="D60" s="381"/>
      <c r="E60" s="381"/>
      <c r="F60" s="381"/>
      <c r="G60" s="382"/>
    </row>
    <row r="61" spans="1:7" ht="17.399999999999999" x14ac:dyDescent="0.3">
      <c r="A61" s="348"/>
      <c r="B61" s="380"/>
      <c r="C61" s="381"/>
      <c r="D61" s="381"/>
      <c r="E61" s="381"/>
      <c r="F61" s="381"/>
      <c r="G61" s="382"/>
    </row>
    <row r="62" spans="1:7" ht="17.399999999999999" x14ac:dyDescent="0.3">
      <c r="A62" s="348"/>
      <c r="B62" s="380"/>
      <c r="C62" s="381"/>
      <c r="D62" s="381"/>
      <c r="E62" s="381"/>
      <c r="F62" s="381"/>
      <c r="G62" s="382"/>
    </row>
    <row r="63" spans="1:7" ht="17.399999999999999" x14ac:dyDescent="0.3">
      <c r="A63" s="348"/>
      <c r="B63" s="380"/>
      <c r="C63" s="381"/>
      <c r="D63" s="381"/>
      <c r="E63" s="381"/>
      <c r="F63" s="381"/>
      <c r="G63" s="382"/>
    </row>
    <row r="64" spans="1:7" ht="17.399999999999999" x14ac:dyDescent="0.3">
      <c r="A64" s="348"/>
      <c r="B64" s="380"/>
      <c r="C64" s="381"/>
      <c r="D64" s="381"/>
      <c r="E64" s="381"/>
      <c r="F64" s="381"/>
      <c r="G64" s="382"/>
    </row>
    <row r="65" spans="1:7" ht="17.399999999999999" x14ac:dyDescent="0.3">
      <c r="A65" s="348"/>
      <c r="B65" s="380"/>
      <c r="C65" s="381"/>
      <c r="D65" s="381"/>
      <c r="E65" s="381"/>
      <c r="F65" s="381"/>
      <c r="G65" s="382"/>
    </row>
    <row r="66" spans="1:7" ht="17.399999999999999" x14ac:dyDescent="0.3">
      <c r="A66" s="348"/>
      <c r="B66" s="380"/>
      <c r="C66" s="381"/>
      <c r="D66" s="381"/>
      <c r="E66" s="381"/>
      <c r="F66" s="381"/>
      <c r="G66" s="382"/>
    </row>
    <row r="67" spans="1:7" ht="17.399999999999999" x14ac:dyDescent="0.3">
      <c r="A67" s="348"/>
      <c r="B67" s="380"/>
      <c r="C67" s="381"/>
      <c r="D67" s="381"/>
      <c r="E67" s="381"/>
      <c r="F67" s="381"/>
      <c r="G67" s="382"/>
    </row>
    <row r="68" spans="1:7" ht="17.399999999999999" x14ac:dyDescent="0.3">
      <c r="A68" s="348"/>
      <c r="B68" s="380"/>
      <c r="C68" s="381"/>
      <c r="D68" s="381"/>
      <c r="E68" s="381"/>
      <c r="F68" s="381"/>
      <c r="G68" s="382"/>
    </row>
    <row r="69" spans="1:7" ht="18" thickBot="1" x14ac:dyDescent="0.35">
      <c r="A69" s="349" t="s">
        <v>174</v>
      </c>
      <c r="B69" s="421" t="s">
        <v>174</v>
      </c>
      <c r="C69" s="421"/>
      <c r="D69" s="421"/>
      <c r="E69" s="421"/>
      <c r="F69" s="421"/>
      <c r="G69" s="422"/>
    </row>
    <row r="70" spans="1:7" ht="16.2" thickBot="1" x14ac:dyDescent="0.35">
      <c r="A70" s="420"/>
      <c r="B70" s="420"/>
      <c r="C70" s="420"/>
      <c r="D70" s="420"/>
      <c r="E70" s="420"/>
      <c r="F70" s="420"/>
      <c r="G70" s="420"/>
    </row>
    <row r="71" spans="1:7" ht="353.25" customHeight="1" thickBot="1" x14ac:dyDescent="0.35">
      <c r="A71" s="394" t="s">
        <v>291</v>
      </c>
      <c r="B71" s="395"/>
      <c r="C71" s="395"/>
      <c r="D71" s="395"/>
      <c r="E71" s="395"/>
      <c r="F71" s="395"/>
      <c r="G71" s="396"/>
    </row>
    <row r="72" spans="1:7" ht="15.6" x14ac:dyDescent="0.3">
      <c r="B72" s="174"/>
      <c r="C72" s="174"/>
    </row>
    <row r="73" spans="1:7" ht="23.4" thickBot="1" x14ac:dyDescent="0.45">
      <c r="A73" s="406" t="s">
        <v>178</v>
      </c>
      <c r="B73" s="407"/>
      <c r="C73" s="407"/>
      <c r="D73" s="407"/>
      <c r="E73" s="407"/>
      <c r="F73" s="407"/>
      <c r="G73" s="407"/>
    </row>
    <row r="74" spans="1:7" ht="35.4" thickBot="1" x14ac:dyDescent="0.35">
      <c r="A74" s="175" t="s">
        <v>215</v>
      </c>
      <c r="B74" s="412" t="s">
        <v>197</v>
      </c>
      <c r="C74" s="413"/>
      <c r="D74" s="413"/>
      <c r="E74" s="413"/>
      <c r="F74" s="414"/>
      <c r="G74" s="190" t="s">
        <v>196</v>
      </c>
    </row>
    <row r="75" spans="1:7" ht="17.399999999999999" x14ac:dyDescent="0.3">
      <c r="A75" s="186" t="s">
        <v>179</v>
      </c>
      <c r="B75" s="408" t="s">
        <v>189</v>
      </c>
      <c r="C75" s="408"/>
      <c r="D75" s="408"/>
      <c r="E75" s="408"/>
      <c r="F75" s="408"/>
      <c r="G75" s="192">
        <f>F38</f>
        <v>67500</v>
      </c>
    </row>
    <row r="76" spans="1:7" ht="17.399999999999999" x14ac:dyDescent="0.3">
      <c r="A76" s="187" t="s">
        <v>180</v>
      </c>
      <c r="B76" s="415"/>
      <c r="C76" s="415"/>
      <c r="D76" s="415"/>
      <c r="E76" s="415"/>
      <c r="F76" s="415"/>
      <c r="G76" s="191">
        <f>G38</f>
        <v>30000</v>
      </c>
    </row>
    <row r="77" spans="1:7" ht="17.399999999999999" x14ac:dyDescent="0.3">
      <c r="A77" s="187" t="s">
        <v>181</v>
      </c>
      <c r="B77" s="416"/>
      <c r="C77" s="417"/>
      <c r="D77" s="417"/>
      <c r="E77" s="417"/>
      <c r="F77" s="418"/>
      <c r="G77" s="176">
        <v>0</v>
      </c>
    </row>
    <row r="78" spans="1:7" ht="18" customHeight="1" x14ac:dyDescent="0.3">
      <c r="A78" s="187" t="s">
        <v>182</v>
      </c>
      <c r="B78" s="408" t="s">
        <v>249</v>
      </c>
      <c r="C78" s="408"/>
      <c r="D78" s="408"/>
      <c r="E78" s="408"/>
      <c r="F78" s="408"/>
      <c r="G78" s="191">
        <f>'B. SWBL Calc'!P25</f>
        <v>440000</v>
      </c>
    </row>
    <row r="79" spans="1:7" ht="17.399999999999999" x14ac:dyDescent="0.3">
      <c r="A79" s="187" t="s">
        <v>183</v>
      </c>
      <c r="B79" s="409"/>
      <c r="C79" s="410"/>
      <c r="D79" s="410"/>
      <c r="E79" s="410"/>
      <c r="F79" s="411"/>
      <c r="G79" s="177">
        <v>0</v>
      </c>
    </row>
    <row r="80" spans="1:7" ht="18" customHeight="1" x14ac:dyDescent="0.3">
      <c r="A80" s="187" t="s">
        <v>184</v>
      </c>
      <c r="B80" s="399"/>
      <c r="C80" s="399"/>
      <c r="D80" s="399"/>
      <c r="E80" s="399"/>
      <c r="F80" s="399"/>
      <c r="G80" s="177">
        <v>0</v>
      </c>
    </row>
    <row r="81" spans="1:7" ht="18" customHeight="1" x14ac:dyDescent="0.3">
      <c r="A81" s="187" t="s">
        <v>185</v>
      </c>
      <c r="B81" s="408" t="s">
        <v>198</v>
      </c>
      <c r="C81" s="408"/>
      <c r="D81" s="408"/>
      <c r="E81" s="408"/>
      <c r="F81" s="408"/>
      <c r="G81" s="193">
        <f>'C. BuildingSpace Calc '!D9</f>
        <v>0</v>
      </c>
    </row>
    <row r="82" spans="1:7" ht="17.399999999999999" x14ac:dyDescent="0.3">
      <c r="A82" s="188" t="s">
        <v>186</v>
      </c>
      <c r="B82" s="399" t="s">
        <v>174</v>
      </c>
      <c r="C82" s="399"/>
      <c r="D82" s="399"/>
      <c r="E82" s="399"/>
      <c r="F82" s="399"/>
      <c r="G82" s="177">
        <v>0</v>
      </c>
    </row>
    <row r="83" spans="1:7" ht="17.399999999999999" x14ac:dyDescent="0.3">
      <c r="A83" s="188" t="s">
        <v>187</v>
      </c>
      <c r="B83" s="399"/>
      <c r="C83" s="399"/>
      <c r="D83" s="399"/>
      <c r="E83" s="399"/>
      <c r="F83" s="399"/>
      <c r="G83" s="177">
        <v>0</v>
      </c>
    </row>
    <row r="84" spans="1:7" ht="17.399999999999999" x14ac:dyDescent="0.3">
      <c r="A84" s="187" t="s">
        <v>188</v>
      </c>
      <c r="B84" s="399" t="s">
        <v>174</v>
      </c>
      <c r="C84" s="399"/>
      <c r="D84" s="399"/>
      <c r="E84" s="399"/>
      <c r="F84" s="399"/>
      <c r="G84" s="177">
        <v>0</v>
      </c>
    </row>
    <row r="85" spans="1:7" ht="17.399999999999999" x14ac:dyDescent="0.3">
      <c r="A85" s="419"/>
      <c r="B85" s="419"/>
      <c r="C85" s="419"/>
      <c r="D85" s="419"/>
      <c r="E85" s="419"/>
      <c r="F85" s="419"/>
      <c r="G85" s="419"/>
    </row>
    <row r="86" spans="1:7" ht="15.6" x14ac:dyDescent="0.3">
      <c r="A86" s="178"/>
      <c r="B86" s="179"/>
      <c r="C86" s="178"/>
    </row>
    <row r="87" spans="1:7" ht="16.2" thickBot="1" x14ac:dyDescent="0.35">
      <c r="A87" s="178"/>
      <c r="B87" s="179"/>
      <c r="C87" s="178"/>
    </row>
    <row r="88" spans="1:7" ht="22.8" x14ac:dyDescent="0.4">
      <c r="A88" s="403" t="s">
        <v>195</v>
      </c>
      <c r="B88" s="404"/>
      <c r="C88" s="404"/>
      <c r="D88" s="404"/>
      <c r="E88" s="404"/>
      <c r="F88" s="404"/>
      <c r="G88" s="405"/>
    </row>
    <row r="89" spans="1:7" ht="51" customHeight="1" x14ac:dyDescent="0.3">
      <c r="A89" s="180" t="s">
        <v>192</v>
      </c>
      <c r="B89" s="427" t="s">
        <v>191</v>
      </c>
      <c r="C89" s="428"/>
      <c r="D89" s="428"/>
      <c r="E89" s="428"/>
      <c r="F89" s="429"/>
      <c r="G89" s="189" t="s">
        <v>196</v>
      </c>
    </row>
    <row r="90" spans="1:7" ht="17.399999999999999" x14ac:dyDescent="0.3">
      <c r="A90" s="207" t="s">
        <v>209</v>
      </c>
      <c r="B90" s="399"/>
      <c r="C90" s="399"/>
      <c r="D90" s="399"/>
      <c r="E90" s="399"/>
      <c r="F90" s="399"/>
      <c r="G90" s="181">
        <v>0</v>
      </c>
    </row>
    <row r="91" spans="1:7" ht="17.399999999999999" x14ac:dyDescent="0.3">
      <c r="A91" s="207" t="s">
        <v>210</v>
      </c>
      <c r="B91" s="399"/>
      <c r="C91" s="399"/>
      <c r="D91" s="399"/>
      <c r="E91" s="399"/>
      <c r="F91" s="399"/>
      <c r="G91" s="181">
        <v>0</v>
      </c>
    </row>
    <row r="92" spans="1:7" ht="18" thickBot="1" x14ac:dyDescent="0.35">
      <c r="A92" s="208" t="s">
        <v>211</v>
      </c>
      <c r="B92" s="400"/>
      <c r="C92" s="401"/>
      <c r="D92" s="401"/>
      <c r="E92" s="401"/>
      <c r="F92" s="402"/>
      <c r="G92" s="182">
        <v>0</v>
      </c>
    </row>
  </sheetData>
  <sheetProtection algorithmName="SHA-512" hashValue="sX2t9BPnprgl3hGE79OHFeyZFU/EZD8QOJ6rLavCFGyFjWmL99CqrU3u1Zt25Tp2A6AVi7RVVkT3CyrDBuBnqQ==" saltValue="2H57ViAqNDnhButqYgr0bg==" spinCount="100000" sheet="1" formatCells="0" formatRows="0" insertRows="0"/>
  <protectedRanges>
    <protectedRange sqref="B76:F76" name="Range2"/>
    <protectedRange sqref="B2:D3 A12:XFD36 A45:XFD69 B77:G77 B79:G80 B82:G84 B90:G92" name="Range1"/>
  </protectedRanges>
  <mergeCells count="53">
    <mergeCell ref="B2:D2"/>
    <mergeCell ref="B3:D3"/>
    <mergeCell ref="A71:G71"/>
    <mergeCell ref="B89:F89"/>
    <mergeCell ref="B50:G50"/>
    <mergeCell ref="B51:G51"/>
    <mergeCell ref="B52:G52"/>
    <mergeCell ref="B53:G53"/>
    <mergeCell ref="B54:G54"/>
    <mergeCell ref="B44:G44"/>
    <mergeCell ref="B45:G45"/>
    <mergeCell ref="B46:G46"/>
    <mergeCell ref="B47:G47"/>
    <mergeCell ref="B48:G48"/>
    <mergeCell ref="B49:G49"/>
    <mergeCell ref="B84:F84"/>
    <mergeCell ref="A70:G70"/>
    <mergeCell ref="B69:G69"/>
    <mergeCell ref="B59:G59"/>
    <mergeCell ref="B60:G60"/>
    <mergeCell ref="B61:G61"/>
    <mergeCell ref="B62:G62"/>
    <mergeCell ref="B63:G63"/>
    <mergeCell ref="B64:G64"/>
    <mergeCell ref="B65:G65"/>
    <mergeCell ref="B66:G66"/>
    <mergeCell ref="B68:G68"/>
    <mergeCell ref="B67:G67"/>
    <mergeCell ref="B91:F91"/>
    <mergeCell ref="B92:F92"/>
    <mergeCell ref="A88:G88"/>
    <mergeCell ref="A73:G73"/>
    <mergeCell ref="B78:F78"/>
    <mergeCell ref="B79:F79"/>
    <mergeCell ref="B80:F80"/>
    <mergeCell ref="B81:F81"/>
    <mergeCell ref="B82:F82"/>
    <mergeCell ref="B83:F83"/>
    <mergeCell ref="B74:F74"/>
    <mergeCell ref="B75:F75"/>
    <mergeCell ref="B76:F76"/>
    <mergeCell ref="B77:F77"/>
    <mergeCell ref="A85:G85"/>
    <mergeCell ref="B90:F90"/>
    <mergeCell ref="B55:G55"/>
    <mergeCell ref="B56:G56"/>
    <mergeCell ref="B57:G57"/>
    <mergeCell ref="B58:G58"/>
    <mergeCell ref="A6:H7"/>
    <mergeCell ref="A8:H9"/>
    <mergeCell ref="A10:H10"/>
    <mergeCell ref="A40:G40"/>
    <mergeCell ref="A41:G42"/>
  </mergeCells>
  <pageMargins left="0.7" right="0.7" top="0.75" bottom="0.75" header="0.3" footer="0.3"/>
  <pageSetup scale="43" fitToHeight="0" orientation="landscape" r:id="rId1"/>
  <legacy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7AC93-2E3B-4CFA-B54C-ED3FAF202E07}">
  <dimension ref="A1:R25"/>
  <sheetViews>
    <sheetView zoomScaleNormal="100" workbookViewId="0">
      <selection activeCell="L16" sqref="L16"/>
    </sheetView>
  </sheetViews>
  <sheetFormatPr defaultRowHeight="14.4" x14ac:dyDescent="0.3"/>
  <cols>
    <col min="1" max="1" width="34.109375" customWidth="1"/>
    <col min="2" max="3" width="30.88671875" customWidth="1"/>
    <col min="4" max="4" width="20.44140625" customWidth="1"/>
    <col min="5" max="9" width="25.109375" customWidth="1"/>
    <col min="10" max="10" width="24.109375" customWidth="1"/>
    <col min="11" max="11" width="22.88671875" customWidth="1"/>
    <col min="12" max="12" width="24.44140625" customWidth="1"/>
    <col min="13" max="13" width="28.88671875" customWidth="1"/>
    <col min="14" max="14" width="31" customWidth="1"/>
    <col min="15" max="15" width="24.6640625" customWidth="1"/>
    <col min="16" max="16" width="31.33203125" customWidth="1"/>
    <col min="17" max="17" width="23" bestFit="1" customWidth="1"/>
    <col min="18" max="18" width="28.88671875" customWidth="1"/>
  </cols>
  <sheetData>
    <row r="1" spans="1:18" ht="29.4" x14ac:dyDescent="0.45">
      <c r="A1" s="269" t="s">
        <v>247</v>
      </c>
      <c r="B1" s="270"/>
      <c r="C1" s="270"/>
      <c r="D1" s="270"/>
      <c r="E1" s="270"/>
      <c r="F1" s="270"/>
      <c r="G1" s="270"/>
      <c r="H1" s="270"/>
      <c r="I1" s="270"/>
      <c r="J1" s="270"/>
      <c r="K1" s="270"/>
      <c r="L1" s="270"/>
      <c r="M1" s="270"/>
      <c r="N1" s="271"/>
      <c r="O1" s="271"/>
      <c r="P1" s="270"/>
      <c r="Q1" s="272"/>
      <c r="R1" s="262"/>
    </row>
    <row r="2" spans="1:18" ht="30" thickBot="1" x14ac:dyDescent="0.5">
      <c r="A2" s="168"/>
      <c r="B2" s="262"/>
      <c r="C2" s="262"/>
      <c r="D2" s="262"/>
      <c r="E2" s="262"/>
      <c r="F2" s="262"/>
      <c r="G2" s="262"/>
      <c r="H2" s="262"/>
      <c r="I2" s="262"/>
      <c r="J2" s="262"/>
      <c r="K2" s="262"/>
      <c r="L2" s="262"/>
      <c r="M2" s="262"/>
      <c r="N2" s="263"/>
      <c r="O2" s="263"/>
      <c r="P2" s="262"/>
      <c r="Q2" s="264"/>
      <c r="R2" s="262"/>
    </row>
    <row r="3" spans="1:18" ht="398.25" customHeight="1" thickBot="1" x14ac:dyDescent="0.35">
      <c r="A3" s="437" t="s">
        <v>278</v>
      </c>
      <c r="B3" s="438"/>
      <c r="C3" s="438"/>
      <c r="D3" s="438"/>
      <c r="E3" s="438"/>
      <c r="F3" s="438"/>
      <c r="G3" s="438"/>
      <c r="H3" s="438"/>
      <c r="I3" s="438"/>
      <c r="J3" s="438"/>
      <c r="K3" s="438"/>
      <c r="L3" s="438"/>
      <c r="M3" s="438"/>
      <c r="N3" s="438"/>
      <c r="O3" s="438"/>
      <c r="P3" s="438"/>
      <c r="Q3" s="438"/>
      <c r="R3" s="439"/>
    </row>
    <row r="4" spans="1:18" ht="16.2" thickBot="1" x14ac:dyDescent="0.35">
      <c r="A4" s="262"/>
      <c r="B4" s="262"/>
      <c r="C4" s="262"/>
      <c r="D4" s="262"/>
      <c r="E4" s="262"/>
      <c r="F4" s="262"/>
      <c r="G4" s="262"/>
      <c r="H4" s="262"/>
      <c r="I4" s="262"/>
      <c r="J4" s="262"/>
      <c r="K4" s="262"/>
      <c r="L4" s="262"/>
      <c r="M4" s="262"/>
      <c r="N4" s="263"/>
      <c r="O4" s="263"/>
      <c r="P4" s="262"/>
      <c r="Q4" s="264"/>
      <c r="R4" s="262"/>
    </row>
    <row r="5" spans="1:18" ht="23.4" thickBot="1" x14ac:dyDescent="0.35">
      <c r="A5" s="440" t="s">
        <v>224</v>
      </c>
      <c r="B5" s="441"/>
      <c r="C5" s="441"/>
      <c r="D5" s="441"/>
      <c r="E5" s="441"/>
      <c r="F5" s="441"/>
      <c r="G5" s="441"/>
      <c r="H5" s="441"/>
      <c r="I5" s="442"/>
      <c r="J5" s="443" t="s">
        <v>225</v>
      </c>
      <c r="K5" s="444"/>
      <c r="L5" s="444"/>
      <c r="M5" s="445"/>
      <c r="N5" s="449" t="s">
        <v>226</v>
      </c>
      <c r="O5" s="450"/>
      <c r="P5" s="450"/>
    </row>
    <row r="6" spans="1:18" ht="31.8" thickBot="1" x14ac:dyDescent="0.35">
      <c r="A6" s="265" t="s">
        <v>227</v>
      </c>
      <c r="B6" s="265" t="s">
        <v>228</v>
      </c>
      <c r="C6" s="266" t="s">
        <v>229</v>
      </c>
      <c r="D6" s="265" t="s">
        <v>230</v>
      </c>
      <c r="E6" s="265" t="s">
        <v>231</v>
      </c>
      <c r="F6" s="266" t="s">
        <v>232</v>
      </c>
      <c r="G6" s="266" t="s">
        <v>233</v>
      </c>
      <c r="H6" s="266" t="s">
        <v>234</v>
      </c>
      <c r="I6" s="266" t="s">
        <v>235</v>
      </c>
      <c r="J6" s="282" t="s">
        <v>236</v>
      </c>
      <c r="K6" s="282" t="s">
        <v>237</v>
      </c>
      <c r="L6" s="282" t="s">
        <v>238</v>
      </c>
      <c r="M6" s="282" t="s">
        <v>250</v>
      </c>
      <c r="N6" s="267" t="s">
        <v>239</v>
      </c>
      <c r="O6" s="267" t="s">
        <v>240</v>
      </c>
      <c r="P6" s="268" t="s">
        <v>248</v>
      </c>
    </row>
    <row r="7" spans="1:18" ht="15.6" x14ac:dyDescent="0.3">
      <c r="A7" s="336" t="s">
        <v>276</v>
      </c>
      <c r="B7" s="311" t="s">
        <v>241</v>
      </c>
      <c r="C7" s="311" t="s">
        <v>242</v>
      </c>
      <c r="D7" s="311" t="s">
        <v>243</v>
      </c>
      <c r="E7" s="311" t="s">
        <v>244</v>
      </c>
      <c r="F7" s="311" t="s">
        <v>245</v>
      </c>
      <c r="G7" s="311" t="s">
        <v>245</v>
      </c>
      <c r="H7" s="311" t="s">
        <v>245</v>
      </c>
      <c r="I7" s="312" t="s">
        <v>245</v>
      </c>
      <c r="J7" s="313">
        <v>50</v>
      </c>
      <c r="K7" s="314">
        <v>20.25</v>
      </c>
      <c r="L7" s="315">
        <v>400</v>
      </c>
      <c r="M7" s="327">
        <f t="shared" ref="M7:M24" si="0">ROUND(J7*K7*L7,0)</f>
        <v>405000</v>
      </c>
      <c r="N7" s="330">
        <v>10000</v>
      </c>
      <c r="O7" s="331">
        <v>25000</v>
      </c>
      <c r="P7" s="281">
        <f>ROUND((M7+N7+O7),0)</f>
        <v>440000</v>
      </c>
    </row>
    <row r="8" spans="1:18" ht="15.6" x14ac:dyDescent="0.3">
      <c r="A8" s="337"/>
      <c r="B8" s="316"/>
      <c r="C8" s="316"/>
      <c r="D8" s="317"/>
      <c r="E8" s="316"/>
      <c r="F8" s="316"/>
      <c r="G8" s="316"/>
      <c r="H8" s="316"/>
      <c r="I8" s="318"/>
      <c r="J8" s="319"/>
      <c r="K8" s="320"/>
      <c r="L8" s="321"/>
      <c r="M8" s="328">
        <f t="shared" si="0"/>
        <v>0</v>
      </c>
      <c r="N8" s="332"/>
      <c r="O8" s="333"/>
      <c r="P8" s="281">
        <f t="shared" ref="P8:P24" si="1">ROUND((M8+N8+O8),0)</f>
        <v>0</v>
      </c>
    </row>
    <row r="9" spans="1:18" ht="15.6" x14ac:dyDescent="0.3">
      <c r="A9" s="337"/>
      <c r="B9" s="317"/>
      <c r="C9" s="317"/>
      <c r="D9" s="317"/>
      <c r="E9" s="316"/>
      <c r="F9" s="316"/>
      <c r="G9" s="316"/>
      <c r="H9" s="316"/>
      <c r="I9" s="318"/>
      <c r="J9" s="319"/>
      <c r="K9" s="320"/>
      <c r="L9" s="321"/>
      <c r="M9" s="328">
        <f t="shared" si="0"/>
        <v>0</v>
      </c>
      <c r="N9" s="332"/>
      <c r="O9" s="333"/>
      <c r="P9" s="281">
        <f t="shared" si="1"/>
        <v>0</v>
      </c>
    </row>
    <row r="10" spans="1:18" ht="15.6" x14ac:dyDescent="0.3">
      <c r="A10" s="338"/>
      <c r="B10" s="316"/>
      <c r="C10" s="316"/>
      <c r="D10" s="316"/>
      <c r="E10" s="316"/>
      <c r="F10" s="316"/>
      <c r="G10" s="316"/>
      <c r="H10" s="316"/>
      <c r="I10" s="318"/>
      <c r="J10" s="319"/>
      <c r="K10" s="320"/>
      <c r="L10" s="321"/>
      <c r="M10" s="328">
        <f t="shared" si="0"/>
        <v>0</v>
      </c>
      <c r="N10" s="332"/>
      <c r="O10" s="333"/>
      <c r="P10" s="281">
        <f t="shared" si="1"/>
        <v>0</v>
      </c>
    </row>
    <row r="11" spans="1:18" ht="15.6" x14ac:dyDescent="0.3">
      <c r="A11" s="338"/>
      <c r="B11" s="316"/>
      <c r="C11" s="316"/>
      <c r="D11" s="316"/>
      <c r="E11" s="316"/>
      <c r="F11" s="316"/>
      <c r="G11" s="316"/>
      <c r="H11" s="316"/>
      <c r="I11" s="318"/>
      <c r="J11" s="319"/>
      <c r="K11" s="320"/>
      <c r="L11" s="321"/>
      <c r="M11" s="328">
        <f t="shared" si="0"/>
        <v>0</v>
      </c>
      <c r="N11" s="332"/>
      <c r="O11" s="333"/>
      <c r="P11" s="281">
        <f t="shared" si="1"/>
        <v>0</v>
      </c>
    </row>
    <row r="12" spans="1:18" ht="15.6" x14ac:dyDescent="0.3">
      <c r="A12" s="338"/>
      <c r="B12" s="316"/>
      <c r="C12" s="316"/>
      <c r="D12" s="316"/>
      <c r="E12" s="316"/>
      <c r="F12" s="316"/>
      <c r="G12" s="316"/>
      <c r="H12" s="316"/>
      <c r="I12" s="318"/>
      <c r="J12" s="319"/>
      <c r="K12" s="320"/>
      <c r="L12" s="321"/>
      <c r="M12" s="328">
        <f t="shared" si="0"/>
        <v>0</v>
      </c>
      <c r="N12" s="332"/>
      <c r="O12" s="333"/>
      <c r="P12" s="281">
        <f t="shared" si="1"/>
        <v>0</v>
      </c>
    </row>
    <row r="13" spans="1:18" ht="15.6" x14ac:dyDescent="0.3">
      <c r="A13" s="338"/>
      <c r="B13" s="316"/>
      <c r="C13" s="316"/>
      <c r="D13" s="316"/>
      <c r="E13" s="316"/>
      <c r="F13" s="316"/>
      <c r="G13" s="316"/>
      <c r="H13" s="316"/>
      <c r="I13" s="318"/>
      <c r="J13" s="319"/>
      <c r="K13" s="320"/>
      <c r="L13" s="321"/>
      <c r="M13" s="328">
        <f t="shared" si="0"/>
        <v>0</v>
      </c>
      <c r="N13" s="332"/>
      <c r="O13" s="333"/>
      <c r="P13" s="281">
        <f t="shared" si="1"/>
        <v>0</v>
      </c>
    </row>
    <row r="14" spans="1:18" ht="15.6" x14ac:dyDescent="0.3">
      <c r="A14" s="338"/>
      <c r="B14" s="316"/>
      <c r="C14" s="316"/>
      <c r="D14" s="316"/>
      <c r="E14" s="316"/>
      <c r="F14" s="316"/>
      <c r="G14" s="316"/>
      <c r="H14" s="316"/>
      <c r="I14" s="318"/>
      <c r="J14" s="319"/>
      <c r="K14" s="320"/>
      <c r="L14" s="321"/>
      <c r="M14" s="328">
        <f t="shared" si="0"/>
        <v>0</v>
      </c>
      <c r="N14" s="332"/>
      <c r="O14" s="333"/>
      <c r="P14" s="281">
        <f t="shared" si="1"/>
        <v>0</v>
      </c>
    </row>
    <row r="15" spans="1:18" ht="15.6" x14ac:dyDescent="0.3">
      <c r="A15" s="338"/>
      <c r="B15" s="316"/>
      <c r="C15" s="316"/>
      <c r="D15" s="316"/>
      <c r="E15" s="316"/>
      <c r="F15" s="316"/>
      <c r="G15" s="316"/>
      <c r="H15" s="316"/>
      <c r="I15" s="318"/>
      <c r="J15" s="319"/>
      <c r="K15" s="320"/>
      <c r="L15" s="321"/>
      <c r="M15" s="328">
        <f t="shared" si="0"/>
        <v>0</v>
      </c>
      <c r="N15" s="332"/>
      <c r="O15" s="333"/>
      <c r="P15" s="281">
        <f t="shared" si="1"/>
        <v>0</v>
      </c>
    </row>
    <row r="16" spans="1:18" ht="15.6" x14ac:dyDescent="0.3">
      <c r="A16" s="338"/>
      <c r="B16" s="316"/>
      <c r="C16" s="316"/>
      <c r="D16" s="316"/>
      <c r="E16" s="316"/>
      <c r="F16" s="316"/>
      <c r="G16" s="316"/>
      <c r="H16" s="316"/>
      <c r="I16" s="318"/>
      <c r="J16" s="319"/>
      <c r="K16" s="320"/>
      <c r="L16" s="321"/>
      <c r="M16" s="328">
        <f t="shared" si="0"/>
        <v>0</v>
      </c>
      <c r="N16" s="332"/>
      <c r="O16" s="333"/>
      <c r="P16" s="281">
        <f t="shared" si="1"/>
        <v>0</v>
      </c>
    </row>
    <row r="17" spans="1:16" ht="15.6" x14ac:dyDescent="0.3">
      <c r="A17" s="338"/>
      <c r="B17" s="316"/>
      <c r="C17" s="316"/>
      <c r="D17" s="316"/>
      <c r="E17" s="316"/>
      <c r="F17" s="316"/>
      <c r="G17" s="316"/>
      <c r="H17" s="316"/>
      <c r="I17" s="318"/>
      <c r="J17" s="319"/>
      <c r="K17" s="320"/>
      <c r="L17" s="321"/>
      <c r="M17" s="328">
        <f t="shared" si="0"/>
        <v>0</v>
      </c>
      <c r="N17" s="332"/>
      <c r="O17" s="333"/>
      <c r="P17" s="281">
        <f t="shared" si="1"/>
        <v>0</v>
      </c>
    </row>
    <row r="18" spans="1:16" ht="15.6" x14ac:dyDescent="0.3">
      <c r="A18" s="338"/>
      <c r="B18" s="316"/>
      <c r="C18" s="316"/>
      <c r="D18" s="316"/>
      <c r="E18" s="316"/>
      <c r="F18" s="316"/>
      <c r="G18" s="316"/>
      <c r="H18" s="316"/>
      <c r="I18" s="318"/>
      <c r="J18" s="319"/>
      <c r="K18" s="320"/>
      <c r="L18" s="321"/>
      <c r="M18" s="328">
        <f t="shared" si="0"/>
        <v>0</v>
      </c>
      <c r="N18" s="332"/>
      <c r="O18" s="333"/>
      <c r="P18" s="281">
        <f t="shared" si="1"/>
        <v>0</v>
      </c>
    </row>
    <row r="19" spans="1:16" ht="15.6" x14ac:dyDescent="0.3">
      <c r="A19" s="338"/>
      <c r="B19" s="316"/>
      <c r="C19" s="316"/>
      <c r="D19" s="316"/>
      <c r="E19" s="316"/>
      <c r="F19" s="316"/>
      <c r="G19" s="316"/>
      <c r="H19" s="316"/>
      <c r="I19" s="318"/>
      <c r="J19" s="319"/>
      <c r="K19" s="320"/>
      <c r="L19" s="321"/>
      <c r="M19" s="328">
        <f t="shared" si="0"/>
        <v>0</v>
      </c>
      <c r="N19" s="332"/>
      <c r="O19" s="333"/>
      <c r="P19" s="281">
        <f t="shared" si="1"/>
        <v>0</v>
      </c>
    </row>
    <row r="20" spans="1:16" ht="15.6" x14ac:dyDescent="0.3">
      <c r="A20" s="338"/>
      <c r="B20" s="316"/>
      <c r="C20" s="316"/>
      <c r="D20" s="316"/>
      <c r="E20" s="316"/>
      <c r="F20" s="316"/>
      <c r="G20" s="316"/>
      <c r="H20" s="316"/>
      <c r="I20" s="318"/>
      <c r="J20" s="319"/>
      <c r="K20" s="320"/>
      <c r="L20" s="321"/>
      <c r="M20" s="328">
        <f t="shared" si="0"/>
        <v>0</v>
      </c>
      <c r="N20" s="332"/>
      <c r="O20" s="333"/>
      <c r="P20" s="281">
        <f t="shared" si="1"/>
        <v>0</v>
      </c>
    </row>
    <row r="21" spans="1:16" ht="15.6" x14ac:dyDescent="0.3">
      <c r="A21" s="338"/>
      <c r="B21" s="316"/>
      <c r="C21" s="316"/>
      <c r="D21" s="316"/>
      <c r="E21" s="316"/>
      <c r="F21" s="316"/>
      <c r="G21" s="316"/>
      <c r="H21" s="316"/>
      <c r="I21" s="318"/>
      <c r="J21" s="319"/>
      <c r="K21" s="320"/>
      <c r="L21" s="321"/>
      <c r="M21" s="328">
        <f t="shared" si="0"/>
        <v>0</v>
      </c>
      <c r="N21" s="332"/>
      <c r="O21" s="333"/>
      <c r="P21" s="281">
        <f t="shared" si="1"/>
        <v>0</v>
      </c>
    </row>
    <row r="22" spans="1:16" ht="15.6" x14ac:dyDescent="0.3">
      <c r="A22" s="338"/>
      <c r="B22" s="316"/>
      <c r="C22" s="316"/>
      <c r="D22" s="316"/>
      <c r="E22" s="316"/>
      <c r="F22" s="316"/>
      <c r="G22" s="316"/>
      <c r="H22" s="316"/>
      <c r="I22" s="318"/>
      <c r="J22" s="319"/>
      <c r="K22" s="320"/>
      <c r="L22" s="321"/>
      <c r="M22" s="328">
        <f t="shared" si="0"/>
        <v>0</v>
      </c>
      <c r="N22" s="332"/>
      <c r="O22" s="333"/>
      <c r="P22" s="281">
        <f t="shared" si="1"/>
        <v>0</v>
      </c>
    </row>
    <row r="23" spans="1:16" ht="15.6" x14ac:dyDescent="0.3">
      <c r="A23" s="338"/>
      <c r="B23" s="316"/>
      <c r="C23" s="316"/>
      <c r="D23" s="316"/>
      <c r="E23" s="316"/>
      <c r="F23" s="316"/>
      <c r="G23" s="316"/>
      <c r="H23" s="316"/>
      <c r="I23" s="318"/>
      <c r="J23" s="319"/>
      <c r="K23" s="320"/>
      <c r="L23" s="321"/>
      <c r="M23" s="328">
        <f t="shared" si="0"/>
        <v>0</v>
      </c>
      <c r="N23" s="332"/>
      <c r="O23" s="333"/>
      <c r="P23" s="281">
        <f t="shared" si="1"/>
        <v>0</v>
      </c>
    </row>
    <row r="24" spans="1:16" ht="15.6" x14ac:dyDescent="0.3">
      <c r="A24" s="339"/>
      <c r="B24" s="322"/>
      <c r="C24" s="322"/>
      <c r="D24" s="322"/>
      <c r="E24" s="322"/>
      <c r="F24" s="322"/>
      <c r="G24" s="322"/>
      <c r="H24" s="322"/>
      <c r="I24" s="323"/>
      <c r="J24" s="324"/>
      <c r="K24" s="325"/>
      <c r="L24" s="326"/>
      <c r="M24" s="329">
        <f t="shared" si="0"/>
        <v>0</v>
      </c>
      <c r="N24" s="334"/>
      <c r="O24" s="335"/>
      <c r="P24" s="281">
        <f t="shared" si="1"/>
        <v>0</v>
      </c>
    </row>
    <row r="25" spans="1:16" ht="21.6" thickBot="1" x14ac:dyDescent="0.45">
      <c r="A25" s="446" t="s">
        <v>246</v>
      </c>
      <c r="B25" s="447"/>
      <c r="C25" s="447"/>
      <c r="D25" s="447"/>
      <c r="E25" s="447"/>
      <c r="F25" s="447"/>
      <c r="G25" s="447"/>
      <c r="H25" s="447"/>
      <c r="I25" s="448"/>
      <c r="J25" s="274">
        <f>SUM(J7:J24)</f>
        <v>50</v>
      </c>
      <c r="K25" s="275">
        <f>AVERAGE(Table1[Hourly Wage Rate])</f>
        <v>20.25</v>
      </c>
      <c r="L25" s="276">
        <f>AVERAGE(Table1[Total '# of Hours per Participant])</f>
        <v>400</v>
      </c>
      <c r="M25" s="277">
        <f>ROUND(SUM(M7:M24),0)</f>
        <v>405000</v>
      </c>
      <c r="N25" s="278">
        <f>SUM(N7:N24)</f>
        <v>10000</v>
      </c>
      <c r="O25" s="279">
        <f>SUM(O7:O24)</f>
        <v>25000</v>
      </c>
      <c r="P25" s="280">
        <f>SUM(P7:P24)</f>
        <v>440000</v>
      </c>
    </row>
  </sheetData>
  <protectedRanges>
    <protectedRange sqref="A7:L24 N7:O24" name="Range1"/>
  </protectedRanges>
  <mergeCells count="5">
    <mergeCell ref="A3:R3"/>
    <mergeCell ref="A5:I5"/>
    <mergeCell ref="J5:M5"/>
    <mergeCell ref="A25:I25"/>
    <mergeCell ref="N5:P5"/>
  </mergeCells>
  <conditionalFormatting sqref="D7:I24">
    <cfRule type="beginsWith" dxfId="0" priority="1" operator="beginsWith" text="M">
      <formula>LEFT(D7,LEN("M"))="M"</formula>
    </cfRule>
  </conditionalFormatting>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9F385-EF4A-4B7C-90DE-2994E027F9BC}">
  <dimension ref="A1:D12"/>
  <sheetViews>
    <sheetView zoomScale="132" workbookViewId="0">
      <selection activeCell="A6" sqref="A6:C6"/>
    </sheetView>
  </sheetViews>
  <sheetFormatPr defaultRowHeight="14.4" x14ac:dyDescent="0.3"/>
  <cols>
    <col min="2" max="2" width="32.6640625" customWidth="1"/>
    <col min="3" max="3" width="17.5546875" customWidth="1"/>
    <col min="4" max="4" width="17.109375" customWidth="1"/>
  </cols>
  <sheetData>
    <row r="1" spans="1:4" ht="17.399999999999999" x14ac:dyDescent="0.3">
      <c r="A1" s="457" t="s">
        <v>221</v>
      </c>
      <c r="B1" s="458"/>
      <c r="C1" s="458"/>
      <c r="D1" s="459"/>
    </row>
    <row r="2" spans="1:4" ht="51.6" customHeight="1" x14ac:dyDescent="0.3">
      <c r="A2" s="460" t="s">
        <v>251</v>
      </c>
      <c r="B2" s="461"/>
      <c r="C2" s="461"/>
      <c r="D2" s="462"/>
    </row>
    <row r="3" spans="1:4" x14ac:dyDescent="0.3">
      <c r="A3" s="463" t="s">
        <v>144</v>
      </c>
      <c r="B3" s="464"/>
      <c r="C3" s="464"/>
      <c r="D3" s="249">
        <v>0</v>
      </c>
    </row>
    <row r="4" spans="1:4" ht="34.5" customHeight="1" x14ac:dyDescent="0.3">
      <c r="A4" s="465" t="s">
        <v>145</v>
      </c>
      <c r="B4" s="454"/>
      <c r="C4" s="454"/>
      <c r="D4" s="250">
        <v>0</v>
      </c>
    </row>
    <row r="5" spans="1:4" x14ac:dyDescent="0.3">
      <c r="A5" s="466" t="s">
        <v>146</v>
      </c>
      <c r="B5" s="467"/>
      <c r="C5" s="467"/>
      <c r="D5" s="255">
        <f>IFERROR(D4/D3,0)</f>
        <v>0</v>
      </c>
    </row>
    <row r="6" spans="1:4" ht="34.5" customHeight="1" x14ac:dyDescent="0.3">
      <c r="A6" s="468" t="s">
        <v>220</v>
      </c>
      <c r="B6" s="454"/>
      <c r="C6" s="454"/>
      <c r="D6" s="252">
        <v>0</v>
      </c>
    </row>
    <row r="7" spans="1:4" ht="20.25" customHeight="1" x14ac:dyDescent="0.3">
      <c r="A7" s="451" t="s">
        <v>147</v>
      </c>
      <c r="B7" s="452"/>
      <c r="C7" s="452"/>
      <c r="D7" s="251">
        <f>(D3-D6)*D5</f>
        <v>0</v>
      </c>
    </row>
    <row r="8" spans="1:4" ht="33.75" customHeight="1" x14ac:dyDescent="0.3">
      <c r="A8" s="453" t="s">
        <v>165</v>
      </c>
      <c r="B8" s="454"/>
      <c r="C8" s="454"/>
      <c r="D8" s="253">
        <v>0</v>
      </c>
    </row>
    <row r="9" spans="1:4" ht="15" thickBot="1" x14ac:dyDescent="0.35">
      <c r="A9" s="455" t="s">
        <v>222</v>
      </c>
      <c r="B9" s="456"/>
      <c r="C9" s="456"/>
      <c r="D9" s="254">
        <f>D8*D7</f>
        <v>0</v>
      </c>
    </row>
    <row r="12" spans="1:4" x14ac:dyDescent="0.3">
      <c r="D12" s="21"/>
    </row>
  </sheetData>
  <sheetProtection algorithmName="SHA-512" hashValue="UhjsSjWI/boI0iOTm6KdNz8sWUk4h0LQcn2xZ97iBsIjHgNeiW2MVhrXNWap+vHKA0bqTNZmL0SSDTd5lR8plQ==" saltValue="17e57HAVt/vKHFN2JTyQsQ==" spinCount="100000" sheet="1" objects="1" scenarios="1"/>
  <protectedRanges>
    <protectedRange sqref="B34 D3 D4 D6 D8" name="Range1"/>
  </protectedRanges>
  <mergeCells count="9">
    <mergeCell ref="A7:C7"/>
    <mergeCell ref="A8:C8"/>
    <mergeCell ref="A9:C9"/>
    <mergeCell ref="A1:D1"/>
    <mergeCell ref="A2:D2"/>
    <mergeCell ref="A3:C3"/>
    <mergeCell ref="A4:C4"/>
    <mergeCell ref="A5:C5"/>
    <mergeCell ref="A6:C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18"/>
  <sheetViews>
    <sheetView showGridLines="0" zoomScale="110" zoomScaleNormal="100" workbookViewId="0">
      <selection activeCell="I8" sqref="I8"/>
    </sheetView>
  </sheetViews>
  <sheetFormatPr defaultRowHeight="14.4" x14ac:dyDescent="0.3"/>
  <cols>
    <col min="1" max="1" width="28.88671875" style="12" customWidth="1"/>
    <col min="2" max="10" width="15" customWidth="1"/>
    <col min="11" max="1025" width="8.33203125" customWidth="1"/>
  </cols>
  <sheetData>
    <row r="1" spans="1:10" x14ac:dyDescent="0.3">
      <c r="A1" s="469" t="s">
        <v>125</v>
      </c>
      <c r="B1" s="469"/>
      <c r="C1" s="469"/>
      <c r="D1" s="469"/>
      <c r="E1" s="469"/>
      <c r="F1" s="469"/>
      <c r="G1" s="469"/>
      <c r="H1" s="469"/>
      <c r="I1" s="469"/>
      <c r="J1" s="469"/>
    </row>
    <row r="3" spans="1:10" ht="26.1" customHeight="1" x14ac:dyDescent="0.3">
      <c r="A3" s="474" t="s">
        <v>126</v>
      </c>
      <c r="B3" s="474"/>
      <c r="C3" s="474"/>
      <c r="D3" s="474"/>
      <c r="E3" s="474"/>
      <c r="F3" s="474"/>
      <c r="G3" s="474"/>
      <c r="H3" s="474"/>
      <c r="I3" s="474"/>
      <c r="J3" s="474"/>
    </row>
    <row r="4" spans="1:10" ht="60" customHeight="1" x14ac:dyDescent="0.3">
      <c r="A4" s="470" t="s">
        <v>127</v>
      </c>
      <c r="B4" s="471"/>
      <c r="C4" s="471"/>
      <c r="D4" s="471"/>
      <c r="E4" s="471"/>
      <c r="F4" s="471"/>
      <c r="G4" s="471"/>
      <c r="H4" s="471"/>
      <c r="I4" s="471"/>
      <c r="J4" s="471"/>
    </row>
    <row r="5" spans="1:10" x14ac:dyDescent="0.3">
      <c r="A5" s="99"/>
      <c r="B5" s="472" t="s">
        <v>128</v>
      </c>
      <c r="C5" s="473"/>
      <c r="D5" s="472" t="s">
        <v>129</v>
      </c>
      <c r="E5" s="473"/>
      <c r="F5" s="472" t="s">
        <v>130</v>
      </c>
      <c r="G5" s="473"/>
      <c r="H5" s="472" t="s">
        <v>131</v>
      </c>
      <c r="I5" s="473"/>
      <c r="J5" s="15" t="s">
        <v>132</v>
      </c>
    </row>
    <row r="6" spans="1:10" ht="43.2" customHeight="1" x14ac:dyDescent="0.3">
      <c r="A6" s="16"/>
      <c r="B6" s="65" t="s">
        <v>133</v>
      </c>
      <c r="C6" s="65" t="s">
        <v>134</v>
      </c>
      <c r="D6" s="65" t="s">
        <v>133</v>
      </c>
      <c r="E6" s="65" t="s">
        <v>134</v>
      </c>
      <c r="F6" s="65" t="s">
        <v>133</v>
      </c>
      <c r="G6" s="65" t="s">
        <v>134</v>
      </c>
      <c r="H6" s="65" t="s">
        <v>133</v>
      </c>
      <c r="I6" s="65" t="s">
        <v>134</v>
      </c>
      <c r="J6" s="17"/>
    </row>
    <row r="7" spans="1:10" x14ac:dyDescent="0.3">
      <c r="A7" s="13" t="s">
        <v>135</v>
      </c>
      <c r="B7" s="131">
        <v>0.97</v>
      </c>
      <c r="C7" s="149">
        <f>'Budget Template'!D93*'D. Component Costs'!B7</f>
        <v>4844729.5906606996</v>
      </c>
      <c r="D7" s="61"/>
      <c r="E7" s="6"/>
      <c r="F7" s="61"/>
      <c r="G7" s="6"/>
      <c r="H7" s="61">
        <v>1</v>
      </c>
      <c r="I7" s="149">
        <f>'Budget Template'!D97*'D. Component Costs'!H7</f>
        <v>18000</v>
      </c>
      <c r="J7" s="63"/>
    </row>
    <row r="8" spans="1:10" x14ac:dyDescent="0.3">
      <c r="A8" s="13" t="s">
        <v>136</v>
      </c>
      <c r="B8" s="131">
        <v>0.01</v>
      </c>
      <c r="C8" s="149">
        <f>'Budget Template'!D93*'D. Component Costs'!B8</f>
        <v>49945.665883099995</v>
      </c>
      <c r="D8" s="61"/>
      <c r="E8" s="6"/>
      <c r="F8" s="61"/>
      <c r="G8" s="6"/>
      <c r="H8" s="61">
        <v>0</v>
      </c>
      <c r="I8" s="6"/>
      <c r="J8" s="64"/>
    </row>
    <row r="9" spans="1:10" x14ac:dyDescent="0.3">
      <c r="A9" s="13" t="s">
        <v>137</v>
      </c>
      <c r="B9" s="131">
        <v>0.02</v>
      </c>
      <c r="C9" s="149">
        <f>'Budget Template'!D93*'D. Component Costs'!B9</f>
        <v>99891.33176619999</v>
      </c>
      <c r="D9" s="61"/>
      <c r="E9" s="6"/>
      <c r="F9" s="61"/>
      <c r="G9" s="6"/>
      <c r="H9" s="61"/>
      <c r="I9" s="6"/>
      <c r="J9" s="64"/>
    </row>
    <row r="10" spans="1:10" x14ac:dyDescent="0.3">
      <c r="A10" s="14" t="s">
        <v>83</v>
      </c>
      <c r="B10" s="7">
        <f t="shared" ref="B10:I10" si="0">SUM(B7:B9)</f>
        <v>1</v>
      </c>
      <c r="C10" s="149">
        <f>SUM(C7:C9)</f>
        <v>4994566.5883099996</v>
      </c>
      <c r="D10" s="7">
        <f t="shared" si="0"/>
        <v>0</v>
      </c>
      <c r="E10" s="6">
        <f t="shared" si="0"/>
        <v>0</v>
      </c>
      <c r="F10" s="7">
        <f t="shared" si="0"/>
        <v>0</v>
      </c>
      <c r="G10" s="6">
        <f t="shared" si="0"/>
        <v>0</v>
      </c>
      <c r="H10" s="7">
        <f t="shared" si="0"/>
        <v>1</v>
      </c>
      <c r="I10" s="6">
        <f t="shared" si="0"/>
        <v>18000</v>
      </c>
      <c r="J10" s="150">
        <f>C10+E10+G10+I10</f>
        <v>5012566.5883099996</v>
      </c>
    </row>
    <row r="12" spans="1:10" x14ac:dyDescent="0.3">
      <c r="C12" s="21"/>
    </row>
    <row r="13" spans="1:10" ht="29.4" thickBot="1" x14ac:dyDescent="0.35">
      <c r="A13" s="18" t="s">
        <v>138</v>
      </c>
    </row>
    <row r="14" spans="1:10" ht="26.4" x14ac:dyDescent="0.3">
      <c r="A14" s="19"/>
      <c r="B14" s="66" t="s">
        <v>139</v>
      </c>
      <c r="C14" s="67" t="s">
        <v>140</v>
      </c>
      <c r="D14" s="68" t="s">
        <v>141</v>
      </c>
      <c r="E14" s="68" t="s">
        <v>142</v>
      </c>
      <c r="F14" s="62" t="s">
        <v>143</v>
      </c>
    </row>
    <row r="15" spans="1:10" x14ac:dyDescent="0.3">
      <c r="A15" s="13" t="s">
        <v>135</v>
      </c>
      <c r="B15" s="151">
        <f>(1/12)*C7</f>
        <v>403727.4658883916</v>
      </c>
      <c r="C15" s="152">
        <f>(1/12)*E7</f>
        <v>0</v>
      </c>
      <c r="D15" s="153">
        <f>(1/12)*G7</f>
        <v>0</v>
      </c>
      <c r="E15" s="153">
        <f>(1/12)*I7</f>
        <v>1500</v>
      </c>
      <c r="F15" s="154">
        <f>SUM(C15:E15)</f>
        <v>1500</v>
      </c>
      <c r="H15" s="21"/>
      <c r="I15" s="21"/>
    </row>
    <row r="16" spans="1:10" x14ac:dyDescent="0.3">
      <c r="A16" s="13" t="s">
        <v>136</v>
      </c>
      <c r="B16" s="151">
        <f>(1/12)*C8</f>
        <v>4162.1388235916656</v>
      </c>
      <c r="C16" s="152">
        <f>(1/12)*E8</f>
        <v>0</v>
      </c>
      <c r="D16" s="153">
        <f>(1/12)*G8</f>
        <v>0</v>
      </c>
      <c r="E16" s="153">
        <f>(1/12)*I8</f>
        <v>0</v>
      </c>
      <c r="F16" s="154">
        <f t="shared" ref="F16:F18" si="1">SUM(C16:E16)</f>
        <v>0</v>
      </c>
      <c r="H16" s="21"/>
      <c r="I16" s="21"/>
    </row>
    <row r="17" spans="1:6" x14ac:dyDescent="0.3">
      <c r="A17" s="13" t="s">
        <v>137</v>
      </c>
      <c r="B17" s="151">
        <f>(1/12)*C9</f>
        <v>8324.2776471833313</v>
      </c>
      <c r="C17" s="152">
        <f>(1/12)*E9</f>
        <v>0</v>
      </c>
      <c r="D17" s="153">
        <f>(1/12)*G9</f>
        <v>0</v>
      </c>
      <c r="E17" s="153">
        <f>(1/12)*I9</f>
        <v>0</v>
      </c>
      <c r="F17" s="154">
        <f t="shared" si="1"/>
        <v>0</v>
      </c>
    </row>
    <row r="18" spans="1:6" ht="15" thickBot="1" x14ac:dyDescent="0.35">
      <c r="A18" s="18" t="s">
        <v>83</v>
      </c>
      <c r="B18" s="151">
        <f>SUM(B15:B17)</f>
        <v>416213.88235916657</v>
      </c>
      <c r="C18" s="155">
        <f>SUM(C15:C17)</f>
        <v>0</v>
      </c>
      <c r="D18" s="156">
        <f>SUM(D15:D17)</f>
        <v>0</v>
      </c>
      <c r="E18" s="156">
        <f>SUM(E15:E17)</f>
        <v>1500</v>
      </c>
      <c r="F18" s="157">
        <f t="shared" si="1"/>
        <v>1500</v>
      </c>
    </row>
  </sheetData>
  <sheetProtection formatCells="0" formatColumns="0" formatRows="0" insertColumns="0" insertRows="0" insertHyperlinks="0"/>
  <mergeCells count="7">
    <mergeCell ref="A1:J1"/>
    <mergeCell ref="A4:J4"/>
    <mergeCell ref="B5:C5"/>
    <mergeCell ref="D5:E5"/>
    <mergeCell ref="F5:G5"/>
    <mergeCell ref="H5:I5"/>
    <mergeCell ref="A3:J3"/>
  </mergeCells>
  <printOptions horizontalCentered="1" verticalCentered="1"/>
  <pageMargins left="0.7" right="0.7" top="0.75" bottom="0.75" header="0.51180555555555496" footer="0.3"/>
  <pageSetup scale="74" firstPageNumber="0" orientation="landscape" horizontalDpi="300" verticalDpi="300" r:id="rId1"/>
  <headerFooter>
    <oddFooter>&amp;R&amp;D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20"/>
  <sheetViews>
    <sheetView tabSelected="1" topLeftCell="A4" zoomScale="110" zoomScaleNormal="110" workbookViewId="0">
      <selection activeCell="F8" sqref="F8"/>
    </sheetView>
  </sheetViews>
  <sheetFormatPr defaultRowHeight="14.4" x14ac:dyDescent="0.3"/>
  <cols>
    <col min="1" max="1" width="40.6640625" customWidth="1"/>
    <col min="2" max="2" width="18.6640625" customWidth="1"/>
    <col min="3" max="7" width="18.5546875" customWidth="1"/>
  </cols>
  <sheetData>
    <row r="1" spans="1:11" ht="24" customHeight="1" x14ac:dyDescent="0.45">
      <c r="A1" s="475" t="s">
        <v>270</v>
      </c>
      <c r="B1" s="475"/>
      <c r="C1" s="475"/>
      <c r="D1" s="475"/>
      <c r="E1" s="475"/>
      <c r="F1" s="475"/>
      <c r="G1" s="475"/>
    </row>
    <row r="2" spans="1:11" ht="12" customHeight="1" x14ac:dyDescent="0.35">
      <c r="A2" s="273"/>
      <c r="B2" s="478"/>
      <c r="C2" s="478"/>
      <c r="D2" s="478"/>
      <c r="E2" s="8"/>
      <c r="F2" s="8"/>
      <c r="G2" s="8"/>
      <c r="H2" s="8"/>
      <c r="I2" s="8"/>
      <c r="J2" s="8"/>
      <c r="K2" s="8"/>
    </row>
    <row r="3" spans="1:11" ht="19.95" customHeight="1" x14ac:dyDescent="0.3">
      <c r="A3" s="476" t="s">
        <v>43</v>
      </c>
      <c r="B3" s="476"/>
      <c r="C3" s="476"/>
      <c r="D3" s="159"/>
      <c r="E3" s="8"/>
      <c r="F3" s="8"/>
      <c r="G3" s="8"/>
      <c r="H3" s="8"/>
      <c r="I3" s="8"/>
      <c r="J3" s="8"/>
      <c r="K3" s="8"/>
    </row>
    <row r="4" spans="1:11" ht="174.75" customHeight="1" thickBot="1" x14ac:dyDescent="0.35">
      <c r="A4" s="477" t="s">
        <v>275</v>
      </c>
      <c r="B4" s="477"/>
      <c r="C4" s="477"/>
      <c r="D4" s="477"/>
      <c r="E4" s="477"/>
      <c r="F4" s="477"/>
      <c r="G4" s="477"/>
      <c r="H4" s="25"/>
      <c r="I4" s="25"/>
      <c r="J4" s="25"/>
      <c r="K4" s="25"/>
    </row>
    <row r="5" spans="1:11" ht="39.6" x14ac:dyDescent="0.3">
      <c r="A5" s="54" t="s">
        <v>274</v>
      </c>
      <c r="B5" s="55" t="s">
        <v>121</v>
      </c>
      <c r="C5" s="55" t="s">
        <v>122</v>
      </c>
      <c r="D5" s="55" t="s">
        <v>223</v>
      </c>
      <c r="E5" s="55" t="s">
        <v>123</v>
      </c>
      <c r="F5" s="55" t="s">
        <v>124</v>
      </c>
      <c r="G5" s="26" t="s">
        <v>273</v>
      </c>
    </row>
    <row r="6" spans="1:11" x14ac:dyDescent="0.3">
      <c r="A6" s="56" t="s">
        <v>292</v>
      </c>
      <c r="B6" s="57" t="s">
        <v>293</v>
      </c>
      <c r="C6" s="94">
        <v>100000</v>
      </c>
      <c r="D6" s="94">
        <v>0</v>
      </c>
      <c r="E6" s="94"/>
      <c r="F6" s="93"/>
      <c r="G6" s="97">
        <f t="shared" ref="G6" si="0">SUM(C6:F6)</f>
        <v>100000</v>
      </c>
      <c r="I6" s="22"/>
    </row>
    <row r="7" spans="1:11" x14ac:dyDescent="0.3">
      <c r="A7" s="58" t="s">
        <v>294</v>
      </c>
      <c r="B7" s="57" t="s">
        <v>295</v>
      </c>
      <c r="C7" s="94">
        <v>150000</v>
      </c>
      <c r="D7" s="94">
        <v>10000</v>
      </c>
      <c r="E7" s="94">
        <v>20000</v>
      </c>
      <c r="F7" s="93">
        <v>22000</v>
      </c>
      <c r="G7" s="97">
        <f>SUM(C7:F7)</f>
        <v>202000</v>
      </c>
      <c r="I7" s="22"/>
    </row>
    <row r="8" spans="1:11" x14ac:dyDescent="0.3">
      <c r="A8" s="58"/>
      <c r="B8" s="57"/>
      <c r="C8" s="94" t="s">
        <v>296</v>
      </c>
      <c r="D8" s="94">
        <v>0</v>
      </c>
      <c r="E8" s="94">
        <v>0</v>
      </c>
      <c r="F8" s="93">
        <v>0</v>
      </c>
      <c r="G8" s="97">
        <f t="shared" ref="G8:G13" si="1">SUM(C8:F8)</f>
        <v>0</v>
      </c>
      <c r="I8" s="22"/>
    </row>
    <row r="9" spans="1:11" x14ac:dyDescent="0.3">
      <c r="A9" s="58"/>
      <c r="B9" s="57"/>
      <c r="C9" s="94">
        <v>0</v>
      </c>
      <c r="D9" s="94">
        <v>0</v>
      </c>
      <c r="E9" s="94">
        <v>0</v>
      </c>
      <c r="F9" s="93">
        <v>0</v>
      </c>
      <c r="G9" s="97">
        <f t="shared" si="1"/>
        <v>0</v>
      </c>
      <c r="I9" s="22"/>
    </row>
    <row r="10" spans="1:11" x14ac:dyDescent="0.3">
      <c r="A10" s="58"/>
      <c r="B10" s="57"/>
      <c r="C10" s="94">
        <v>0</v>
      </c>
      <c r="D10" s="94">
        <v>0</v>
      </c>
      <c r="E10" s="94">
        <v>0</v>
      </c>
      <c r="F10" s="93">
        <v>0</v>
      </c>
      <c r="G10" s="97">
        <f t="shared" si="1"/>
        <v>0</v>
      </c>
      <c r="I10" s="22"/>
    </row>
    <row r="11" spans="1:11" x14ac:dyDescent="0.3">
      <c r="A11" s="58"/>
      <c r="B11" s="57"/>
      <c r="C11" s="94">
        <v>0</v>
      </c>
      <c r="D11" s="94">
        <v>0</v>
      </c>
      <c r="E11" s="94">
        <v>0</v>
      </c>
      <c r="F11" s="93">
        <v>0</v>
      </c>
      <c r="G11" s="97">
        <f t="shared" si="1"/>
        <v>0</v>
      </c>
      <c r="I11" s="22"/>
    </row>
    <row r="12" spans="1:11" x14ac:dyDescent="0.3">
      <c r="A12" s="58"/>
      <c r="B12" s="57"/>
      <c r="C12" s="94">
        <v>0</v>
      </c>
      <c r="D12" s="94">
        <v>0</v>
      </c>
      <c r="E12" s="94">
        <v>0</v>
      </c>
      <c r="F12" s="93">
        <v>0</v>
      </c>
      <c r="G12" s="97">
        <f t="shared" si="1"/>
        <v>0</v>
      </c>
      <c r="I12" s="22"/>
    </row>
    <row r="13" spans="1:11" x14ac:dyDescent="0.3">
      <c r="A13" s="56"/>
      <c r="B13" s="57"/>
      <c r="C13" s="94">
        <v>0</v>
      </c>
      <c r="D13" s="94">
        <v>0</v>
      </c>
      <c r="E13" s="94">
        <v>0</v>
      </c>
      <c r="F13" s="93">
        <v>0</v>
      </c>
      <c r="G13" s="97">
        <f t="shared" si="1"/>
        <v>0</v>
      </c>
      <c r="I13" s="22"/>
    </row>
    <row r="14" spans="1:11" x14ac:dyDescent="0.3">
      <c r="A14" s="59"/>
      <c r="B14" s="57"/>
      <c r="C14" s="57">
        <v>0</v>
      </c>
      <c r="D14" s="57">
        <v>0</v>
      </c>
      <c r="E14" s="57">
        <v>0</v>
      </c>
      <c r="F14" s="93">
        <v>0</v>
      </c>
      <c r="G14" s="97">
        <f t="shared" ref="G14" si="2">SUM(C14:F14)</f>
        <v>0</v>
      </c>
      <c r="I14" s="22"/>
    </row>
    <row r="15" spans="1:11" ht="15" thickBot="1" x14ac:dyDescent="0.35">
      <c r="A15" s="24" t="s">
        <v>83</v>
      </c>
      <c r="B15" s="23"/>
      <c r="C15" s="95">
        <f>SUM(C6:C14)</f>
        <v>250000</v>
      </c>
      <c r="D15" s="95">
        <f>SUM(D6:D14)</f>
        <v>10000</v>
      </c>
      <c r="E15" s="95">
        <f>SUM(E6:E14)</f>
        <v>20000</v>
      </c>
      <c r="F15" s="95">
        <f>SUM(F6:F14)</f>
        <v>22000</v>
      </c>
      <c r="G15" s="96">
        <f>SUM(C15:F15)</f>
        <v>302000</v>
      </c>
      <c r="I15" s="22"/>
    </row>
    <row r="16" spans="1:11" x14ac:dyDescent="0.3">
      <c r="C16" s="20"/>
      <c r="D16" s="20"/>
      <c r="E16" s="20"/>
      <c r="F16" s="20"/>
      <c r="G16" s="20"/>
    </row>
    <row r="17" spans="3:7" x14ac:dyDescent="0.3">
      <c r="C17" s="20"/>
      <c r="D17" s="20"/>
      <c r="E17" s="20"/>
      <c r="F17" s="20"/>
      <c r="G17" s="20"/>
    </row>
    <row r="18" spans="3:7" x14ac:dyDescent="0.3">
      <c r="C18" s="20"/>
      <c r="D18" s="20"/>
      <c r="E18" s="20"/>
      <c r="G18" s="20"/>
    </row>
    <row r="19" spans="3:7" x14ac:dyDescent="0.3">
      <c r="E19" s="148"/>
      <c r="F19" s="148"/>
    </row>
    <row r="20" spans="3:7" x14ac:dyDescent="0.3">
      <c r="F20" s="148"/>
    </row>
  </sheetData>
  <sheetProtection sheet="1" objects="1" scenarios="1" formatCells="0" insertRows="0"/>
  <protectedRanges>
    <protectedRange sqref="A6:F14" name="Range1"/>
  </protectedRanges>
  <mergeCells count="4">
    <mergeCell ref="A1:G1"/>
    <mergeCell ref="A3:C3"/>
    <mergeCell ref="A4:G4"/>
    <mergeCell ref="B2:D2"/>
  </mergeCells>
  <pageMargins left="0.7" right="0.7" top="0.75" bottom="0.75" header="0.3" footer="0.3"/>
  <pageSetup scale="5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BDF47-E75C-4D4C-BDFA-92B65251C9AE}">
  <sheetPr>
    <pageSetUpPr fitToPage="1"/>
  </sheetPr>
  <dimension ref="A1:F25"/>
  <sheetViews>
    <sheetView topLeftCell="A2" workbookViewId="0">
      <selection activeCell="D10" sqref="D10"/>
    </sheetView>
  </sheetViews>
  <sheetFormatPr defaultRowHeight="14.4" x14ac:dyDescent="0.3"/>
  <cols>
    <col min="1" max="1" width="6.88671875" customWidth="1"/>
    <col min="2" max="2" width="17.109375" customWidth="1"/>
    <col min="3" max="3" width="36.44140625" customWidth="1"/>
    <col min="4" max="4" width="36.33203125" customWidth="1"/>
    <col min="5" max="5" width="33.109375" customWidth="1"/>
    <col min="6" max="6" width="40" customWidth="1"/>
  </cols>
  <sheetData>
    <row r="1" spans="1:6" s="209" customFormat="1" ht="26.4" thickBot="1" x14ac:dyDescent="0.55000000000000004">
      <c r="A1" s="259" t="s">
        <v>271</v>
      </c>
      <c r="B1" s="260"/>
      <c r="C1" s="260"/>
      <c r="D1" s="260"/>
      <c r="E1" s="260"/>
      <c r="F1" s="260"/>
    </row>
    <row r="2" spans="1:6" ht="21" x14ac:dyDescent="0.35">
      <c r="B2" s="210"/>
      <c r="C2" s="211" t="s">
        <v>216</v>
      </c>
      <c r="D2" s="492">
        <f>'A. B.Nar'!B2</f>
        <v>0</v>
      </c>
      <c r="E2" s="492"/>
      <c r="F2" s="493"/>
    </row>
    <row r="3" spans="1:6" ht="21.6" thickBot="1" x14ac:dyDescent="0.4">
      <c r="B3" s="210"/>
      <c r="C3" s="212" t="s">
        <v>217</v>
      </c>
      <c r="D3" s="494">
        <f>'A. B.Nar'!B3</f>
        <v>0</v>
      </c>
      <c r="E3" s="494"/>
      <c r="F3" s="495"/>
    </row>
    <row r="4" spans="1:6" ht="21.6" thickBot="1" x14ac:dyDescent="0.4">
      <c r="B4" s="210"/>
      <c r="C4" s="248"/>
      <c r="D4" s="247"/>
      <c r="E4" s="247"/>
      <c r="F4" s="247"/>
    </row>
    <row r="5" spans="1:6" ht="20.25" customHeight="1" thickBot="1" x14ac:dyDescent="0.45">
      <c r="A5" s="496" t="s">
        <v>218</v>
      </c>
      <c r="B5" s="497"/>
      <c r="C5" s="497"/>
      <c r="D5" s="497"/>
      <c r="E5" s="497"/>
      <c r="F5" s="498"/>
    </row>
    <row r="6" spans="1:6" ht="15" thickBot="1" x14ac:dyDescent="0.35"/>
    <row r="7" spans="1:6" ht="18" thickBot="1" x14ac:dyDescent="0.35">
      <c r="A7" s="487" t="s">
        <v>199</v>
      </c>
      <c r="B7" s="488"/>
      <c r="C7" s="488"/>
      <c r="D7" s="256" t="s">
        <v>200</v>
      </c>
      <c r="E7" s="257" t="s">
        <v>213</v>
      </c>
      <c r="F7" s="258" t="s">
        <v>214</v>
      </c>
    </row>
    <row r="8" spans="1:6" ht="17.399999999999999" x14ac:dyDescent="0.3">
      <c r="A8" s="489" t="s">
        <v>201</v>
      </c>
      <c r="B8" s="490"/>
      <c r="C8" s="491"/>
      <c r="D8" s="224">
        <f>SUM(D9:D10)</f>
        <v>97500</v>
      </c>
      <c r="E8" s="224">
        <f>50%*D8</f>
        <v>48750</v>
      </c>
      <c r="F8" s="225">
        <f>45%*D8</f>
        <v>43875</v>
      </c>
    </row>
    <row r="9" spans="1:6" ht="17.399999999999999" x14ac:dyDescent="0.3">
      <c r="A9" s="226" t="s">
        <v>212</v>
      </c>
      <c r="B9" s="481" t="s">
        <v>202</v>
      </c>
      <c r="C9" s="482"/>
      <c r="D9" s="227">
        <f>SUM('A. B.Nar'!F38,'A. B.Nar'!G38)</f>
        <v>97500</v>
      </c>
      <c r="E9" s="227">
        <f t="shared" ref="E9:E14" si="0">D9*50%</f>
        <v>48750</v>
      </c>
      <c r="F9" s="228">
        <f t="shared" ref="F9:F14" si="1">D9*45%</f>
        <v>43875</v>
      </c>
    </row>
    <row r="10" spans="1:6" ht="17.399999999999999" x14ac:dyDescent="0.3">
      <c r="A10" s="229">
        <v>3</v>
      </c>
      <c r="B10" s="481" t="s">
        <v>203</v>
      </c>
      <c r="C10" s="482"/>
      <c r="D10" s="227">
        <f>'A. B.Nar'!G77</f>
        <v>0</v>
      </c>
      <c r="E10" s="227">
        <f t="shared" si="0"/>
        <v>0</v>
      </c>
      <c r="F10" s="228">
        <f t="shared" si="1"/>
        <v>0</v>
      </c>
    </row>
    <row r="11" spans="1:6" ht="17.399999999999999" x14ac:dyDescent="0.3">
      <c r="A11" s="230" t="s">
        <v>204</v>
      </c>
      <c r="B11" s="231"/>
      <c r="C11" s="231"/>
      <c r="D11" s="224">
        <f>'A. B.Nar'!G78</f>
        <v>440000</v>
      </c>
      <c r="E11" s="224">
        <f t="shared" si="0"/>
        <v>220000</v>
      </c>
      <c r="F11" s="225">
        <f t="shared" si="1"/>
        <v>198000</v>
      </c>
    </row>
    <row r="12" spans="1:6" ht="17.399999999999999" x14ac:dyDescent="0.3">
      <c r="A12" s="229">
        <v>4</v>
      </c>
      <c r="B12" s="481" t="s">
        <v>205</v>
      </c>
      <c r="C12" s="482"/>
      <c r="D12" s="227">
        <f>'A. B.Nar'!G78</f>
        <v>440000</v>
      </c>
      <c r="E12" s="227">
        <f t="shared" si="0"/>
        <v>220000</v>
      </c>
      <c r="F12" s="228">
        <f t="shared" si="1"/>
        <v>198000</v>
      </c>
    </row>
    <row r="13" spans="1:6" ht="17.399999999999999" x14ac:dyDescent="0.3">
      <c r="A13" s="230" t="s">
        <v>70</v>
      </c>
      <c r="B13" s="232"/>
      <c r="C13" s="233"/>
      <c r="D13" s="224">
        <f>SUM(D14:D19)</f>
        <v>0</v>
      </c>
      <c r="E13" s="224">
        <f t="shared" si="0"/>
        <v>0</v>
      </c>
      <c r="F13" s="225">
        <f t="shared" si="1"/>
        <v>0</v>
      </c>
    </row>
    <row r="14" spans="1:6" ht="17.399999999999999" x14ac:dyDescent="0.3">
      <c r="A14" s="229">
        <v>5</v>
      </c>
      <c r="B14" s="483" t="s">
        <v>206</v>
      </c>
      <c r="C14" s="484"/>
      <c r="D14" s="227">
        <f>'A. B.Nar'!G79</f>
        <v>0</v>
      </c>
      <c r="E14" s="227">
        <f t="shared" si="0"/>
        <v>0</v>
      </c>
      <c r="F14" s="228">
        <f t="shared" si="1"/>
        <v>0</v>
      </c>
    </row>
    <row r="15" spans="1:6" ht="17.399999999999999" x14ac:dyDescent="0.3">
      <c r="A15" s="229">
        <v>6</v>
      </c>
      <c r="B15" s="481" t="s">
        <v>74</v>
      </c>
      <c r="C15" s="482"/>
      <c r="D15" s="227">
        <f>'A. B.Nar'!G80</f>
        <v>0</v>
      </c>
      <c r="E15" s="227">
        <f t="shared" ref="E15:E19" si="2">D15*50%</f>
        <v>0</v>
      </c>
      <c r="F15" s="228">
        <f t="shared" ref="F15:F19" si="3">D15*45%</f>
        <v>0</v>
      </c>
    </row>
    <row r="16" spans="1:6" ht="17.399999999999999" x14ac:dyDescent="0.3">
      <c r="A16" s="229">
        <v>7</v>
      </c>
      <c r="B16" s="481" t="s">
        <v>75</v>
      </c>
      <c r="C16" s="482"/>
      <c r="D16" s="227">
        <f>'A. B.Nar'!G81</f>
        <v>0</v>
      </c>
      <c r="E16" s="227">
        <f t="shared" si="2"/>
        <v>0</v>
      </c>
      <c r="F16" s="228">
        <f t="shared" si="3"/>
        <v>0</v>
      </c>
    </row>
    <row r="17" spans="1:6" ht="17.399999999999999" x14ac:dyDescent="0.3">
      <c r="A17" s="229">
        <v>8</v>
      </c>
      <c r="B17" s="481" t="s">
        <v>207</v>
      </c>
      <c r="C17" s="482"/>
      <c r="D17" s="227">
        <f>'A. B.Nar'!G82</f>
        <v>0</v>
      </c>
      <c r="E17" s="227">
        <f t="shared" si="2"/>
        <v>0</v>
      </c>
      <c r="F17" s="228">
        <f t="shared" si="3"/>
        <v>0</v>
      </c>
    </row>
    <row r="18" spans="1:6" ht="17.399999999999999" x14ac:dyDescent="0.3">
      <c r="A18" s="229">
        <v>9</v>
      </c>
      <c r="B18" s="481" t="s">
        <v>208</v>
      </c>
      <c r="C18" s="482"/>
      <c r="D18" s="227">
        <f>'A. B.Nar'!G83</f>
        <v>0</v>
      </c>
      <c r="E18" s="227">
        <f t="shared" si="2"/>
        <v>0</v>
      </c>
      <c r="F18" s="228">
        <f t="shared" si="3"/>
        <v>0</v>
      </c>
    </row>
    <row r="19" spans="1:6" ht="18" thickBot="1" x14ac:dyDescent="0.35">
      <c r="A19" s="234">
        <v>10</v>
      </c>
      <c r="B19" s="485" t="s">
        <v>78</v>
      </c>
      <c r="C19" s="486"/>
      <c r="D19" s="227">
        <f>'A. B.Nar'!G84</f>
        <v>0</v>
      </c>
      <c r="E19" s="227">
        <f t="shared" si="2"/>
        <v>0</v>
      </c>
      <c r="F19" s="228">
        <f t="shared" si="3"/>
        <v>0</v>
      </c>
    </row>
    <row r="20" spans="1:6" ht="19.2" thickBot="1" x14ac:dyDescent="0.4">
      <c r="A20" s="235" t="s">
        <v>266</v>
      </c>
      <c r="B20" s="236"/>
      <c r="C20" s="237"/>
      <c r="D20" s="238">
        <f>SUM(D13,D11,D8)</f>
        <v>537500</v>
      </c>
      <c r="E20" s="238">
        <f>E8+E13+E11</f>
        <v>268750</v>
      </c>
      <c r="F20" s="239">
        <f>F8+F13+F11</f>
        <v>241875</v>
      </c>
    </row>
    <row r="21" spans="1:6" ht="17.399999999999999" x14ac:dyDescent="0.3">
      <c r="A21" s="240" t="s">
        <v>34</v>
      </c>
      <c r="B21" s="241"/>
      <c r="C21" s="242"/>
      <c r="D21" s="243">
        <f>SUM(D22:D24)</f>
        <v>0</v>
      </c>
      <c r="E21" s="243">
        <f>D21*50%</f>
        <v>0</v>
      </c>
      <c r="F21" s="244">
        <f>D21*45%</f>
        <v>0</v>
      </c>
    </row>
    <row r="22" spans="1:6" ht="17.399999999999999" x14ac:dyDescent="0.3">
      <c r="A22" s="229">
        <v>11</v>
      </c>
      <c r="B22" s="481" t="s">
        <v>80</v>
      </c>
      <c r="C22" s="482"/>
      <c r="D22" s="227">
        <f>'A. B.Nar'!G90</f>
        <v>0</v>
      </c>
      <c r="E22" s="227">
        <f>D22*50%</f>
        <v>0</v>
      </c>
      <c r="F22" s="228">
        <f>D22*45%</f>
        <v>0</v>
      </c>
    </row>
    <row r="23" spans="1:6" ht="17.399999999999999" x14ac:dyDescent="0.3">
      <c r="A23" s="229">
        <v>12</v>
      </c>
      <c r="B23" s="481" t="s">
        <v>81</v>
      </c>
      <c r="C23" s="482"/>
      <c r="D23" s="227">
        <f>'A. B.Nar'!G91</f>
        <v>0</v>
      </c>
      <c r="E23" s="227">
        <f t="shared" ref="E23:E24" si="4">D23*50%</f>
        <v>0</v>
      </c>
      <c r="F23" s="228">
        <f t="shared" ref="F23:F24" si="5">D23*45%</f>
        <v>0</v>
      </c>
    </row>
    <row r="24" spans="1:6" ht="18" thickBot="1" x14ac:dyDescent="0.35">
      <c r="A24" s="234">
        <v>13</v>
      </c>
      <c r="B24" s="485" t="s">
        <v>82</v>
      </c>
      <c r="C24" s="486"/>
      <c r="D24" s="227">
        <f>'A. B.Nar'!G92</f>
        <v>0</v>
      </c>
      <c r="E24" s="227">
        <f t="shared" si="4"/>
        <v>0</v>
      </c>
      <c r="F24" s="228">
        <f t="shared" si="5"/>
        <v>0</v>
      </c>
    </row>
    <row r="25" spans="1:6" ht="18" thickBot="1" x14ac:dyDescent="0.35">
      <c r="A25" s="479" t="s">
        <v>267</v>
      </c>
      <c r="B25" s="480"/>
      <c r="C25" s="480"/>
      <c r="D25" s="245">
        <f>SUM(D21,D20)</f>
        <v>537500</v>
      </c>
      <c r="E25" s="245">
        <f>E8+E13+E21+E11</f>
        <v>268750</v>
      </c>
      <c r="F25" s="246">
        <f>F8+F13+F21+F11</f>
        <v>241875</v>
      </c>
    </row>
  </sheetData>
  <sheetProtection algorithmName="SHA-512" hashValue="bPRKzUB1WxBGPr/V/jrygpqsmSYwtUIuiP5hB3Weo6x64ubXjQSqKS1Z7i4RXdh1L1PYvGlYE1qxgaYXY7+QTg==" saltValue="SnflIjTCiYobpY9FMCl9Mw==" spinCount="100000" sheet="1" objects="1" scenarios="1"/>
  <protectedRanges>
    <protectedRange algorithmName="SHA-512" hashValue="nXeIl21D8rPY7bre10d1+ifnfqyFMIPck7gVghPmQopaZPGIpYzrdfMQ6XeMpfTjS/aQ9pGxzR1xA7sWQTtJ6w==" saltValue="ySeItiz3lPw/e8JsUCtwAw==" spinCount="100000" sqref="A7:C7 A9:D10 D8 E8:F10 A13:F25" name="Range1_2_2"/>
    <protectedRange algorithmName="SHA-512" hashValue="nXeIl21D8rPY7bre10d1+ifnfqyFMIPck7gVghPmQopaZPGIpYzrdfMQ6XeMpfTjS/aQ9pGxzR1xA7sWQTtJ6w==" saltValue="ySeItiz3lPw/e8JsUCtwAw==" spinCount="100000" sqref="D7:F7" name="Range1_3"/>
    <protectedRange algorithmName="SHA-512" hashValue="nXeIl21D8rPY7bre10d1+ifnfqyFMIPck7gVghPmQopaZPGIpYzrdfMQ6XeMpfTjS/aQ9pGxzR1xA7sWQTtJ6w==" saltValue="ySeItiz3lPw/e8JsUCtwAw==" spinCount="100000" sqref="D11:F12" name="Range1_2_1_2"/>
    <protectedRange algorithmName="SHA-512" hashValue="nXeIl21D8rPY7bre10d1+ifnfqyFMIPck7gVghPmQopaZPGIpYzrdfMQ6XeMpfTjS/aQ9pGxzR1xA7sWQTtJ6w==" saltValue="ySeItiz3lPw/e8JsUCtwAw==" spinCount="100000" sqref="A11:B12" name="Range1_1_1"/>
    <protectedRange algorithmName="SHA-512" hashValue="nXeIl21D8rPY7bre10d1+ifnfqyFMIPck7gVghPmQopaZPGIpYzrdfMQ6XeMpfTjS/aQ9pGxzR1xA7sWQTtJ6w==" saltValue="ySeItiz3lPw/e8JsUCtwAw==" spinCount="100000" sqref="A8:C8" name="Range1_2_1_1_1"/>
  </protectedRanges>
  <mergeCells count="18">
    <mergeCell ref="A7:C7"/>
    <mergeCell ref="A8:C8"/>
    <mergeCell ref="D2:F2"/>
    <mergeCell ref="D3:F3"/>
    <mergeCell ref="A5:F5"/>
    <mergeCell ref="A25:C25"/>
    <mergeCell ref="B9:C9"/>
    <mergeCell ref="B10:C10"/>
    <mergeCell ref="B12:C12"/>
    <mergeCell ref="B14:C14"/>
    <mergeCell ref="B15:C15"/>
    <mergeCell ref="B16:C16"/>
    <mergeCell ref="B17:C17"/>
    <mergeCell ref="B22:C22"/>
    <mergeCell ref="B23:C23"/>
    <mergeCell ref="B24:C24"/>
    <mergeCell ref="B18:C18"/>
    <mergeCell ref="B19:C19"/>
  </mergeCells>
  <pageMargins left="0.7" right="0.7" top="0.75" bottom="0.75" header="0.3" footer="0.3"/>
  <pageSetup scale="7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b748c34-062f-490b-9515-6b7afc8aab77">
      <Terms xmlns="http://schemas.microsoft.com/office/infopath/2007/PartnerControls"/>
    </lcf76f155ced4ddcb4097134ff3c332f>
    <TaxCatchAll xmlns="bf2920f7-6e42-4ee3-9f3f-c94b7af73a2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BE423A3485D1445863122D650D5F357" ma:contentTypeVersion="15" ma:contentTypeDescription="Create a new document." ma:contentTypeScope="" ma:versionID="9d1435194008dc05d13a259a355c9efb">
  <xsd:schema xmlns:xsd="http://www.w3.org/2001/XMLSchema" xmlns:xs="http://www.w3.org/2001/XMLSchema" xmlns:p="http://schemas.microsoft.com/office/2006/metadata/properties" xmlns:ns2="3b748c34-062f-490b-9515-6b7afc8aab77" xmlns:ns3="5870530b-4151-452c-b39b-ff81054bf27d" xmlns:ns4="bf2920f7-6e42-4ee3-9f3f-c94b7af73a2a" targetNamespace="http://schemas.microsoft.com/office/2006/metadata/properties" ma:root="true" ma:fieldsID="0306cd848b259594ba5dfbc9921f332b" ns2:_="" ns3:_="" ns4:_="">
    <xsd:import namespace="3b748c34-062f-490b-9515-6b7afc8aab77"/>
    <xsd:import namespace="5870530b-4151-452c-b39b-ff81054bf27d"/>
    <xsd:import namespace="bf2920f7-6e42-4ee3-9f3f-c94b7af73a2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4:TaxCatchAll"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48c34-062f-490b-9515-6b7afc8aab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0377eeec-9545-4db6-a5b8-3c28df25bf19"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870530b-4151-452c-b39b-ff81054bf27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f2920f7-6e42-4ee3-9f3f-c94b7af73a2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c38e999-a57f-41c8-84e6-3ad5f3315cdd}" ma:internalName="TaxCatchAll" ma:showField="CatchAllData" ma:web="5870530b-4151-452c-b39b-ff81054bf27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E36618D-8466-4152-9DE4-1E21394E21BB}">
  <ds:schemaRefs>
    <ds:schemaRef ds:uri="http://schemas.microsoft.com/sharepoint/v3/contenttype/forms"/>
  </ds:schemaRefs>
</ds:datastoreItem>
</file>

<file path=customXml/itemProps2.xml><?xml version="1.0" encoding="utf-8"?>
<ds:datastoreItem xmlns:ds="http://schemas.openxmlformats.org/officeDocument/2006/customXml" ds:itemID="{3BC2053A-33A3-4E2C-AECF-11325AF836AB}">
  <ds:schemaRefs>
    <ds:schemaRef ds:uri="http://schemas.microsoft.com/office/2006/documentManagement/types"/>
    <ds:schemaRef ds:uri="http://www.w3.org/XML/1998/namespace"/>
    <ds:schemaRef ds:uri="bf2920f7-6e42-4ee3-9f3f-c94b7af73a2a"/>
    <ds:schemaRef ds:uri="http://schemas.openxmlformats.org/package/2006/metadata/core-properties"/>
    <ds:schemaRef ds:uri="http://purl.org/dc/elements/1.1/"/>
    <ds:schemaRef ds:uri="http://purl.org/dc/dcmitype/"/>
    <ds:schemaRef ds:uri="http://schemas.microsoft.com/office/2006/metadata/properties"/>
    <ds:schemaRef ds:uri="http://purl.org/dc/terms/"/>
    <ds:schemaRef ds:uri="http://schemas.microsoft.com/office/infopath/2007/PartnerControls"/>
    <ds:schemaRef ds:uri="5870530b-4151-452c-b39b-ff81054bf27d"/>
    <ds:schemaRef ds:uri="3b748c34-062f-490b-9515-6b7afc8aab77"/>
  </ds:schemaRefs>
</ds:datastoreItem>
</file>

<file path=customXml/itemProps3.xml><?xml version="1.0" encoding="utf-8"?>
<ds:datastoreItem xmlns:ds="http://schemas.openxmlformats.org/officeDocument/2006/customXml" ds:itemID="{8D9B7E7B-421A-46C9-A66F-996F793B27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48c34-062f-490b-9515-6b7afc8aab77"/>
    <ds:schemaRef ds:uri="5870530b-4151-452c-b39b-ff81054bf27d"/>
    <ds:schemaRef ds:uri="bf2920f7-6e42-4ee3-9f3f-c94b7af73a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07597248-ea38-451b-8abe-a638eddbac81}" enabled="0" method="" siteId="{07597248-ea38-451b-8abe-a638eddbac81}"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5</vt:i4>
      </vt:variant>
    </vt:vector>
  </HeadingPairs>
  <TitlesOfParts>
    <vt:vector size="16" baseType="lpstr">
      <vt:lpstr>Line-Item Instructions</vt:lpstr>
      <vt:lpstr>Budget Narrative</vt:lpstr>
      <vt:lpstr>Budget Template</vt:lpstr>
      <vt:lpstr>A. B.Nar</vt:lpstr>
      <vt:lpstr>B. SWBL Calc</vt:lpstr>
      <vt:lpstr>C. BuildingSpace Calc </vt:lpstr>
      <vt:lpstr>D. Component Costs</vt:lpstr>
      <vt:lpstr>D. Funding Sources</vt:lpstr>
      <vt:lpstr>E. B.Template</vt:lpstr>
      <vt:lpstr>F. Comp Cost</vt:lpstr>
      <vt:lpstr>CFET SULA Resources</vt:lpstr>
      <vt:lpstr>'Budget Template'!Print_Area</vt:lpstr>
      <vt:lpstr>'D. Component Costs'!Print_Area</vt:lpstr>
      <vt:lpstr>'D. Funding Sources'!Print_Area</vt:lpstr>
      <vt:lpstr>'E. B.Template'!Print_Area</vt:lpstr>
      <vt:lpstr>'Line-Item Instructions'!Print_Area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JSolorzano@opportunity.lacounty.gov</dc:creator>
  <cp:keywords/>
  <dc:description/>
  <cp:lastModifiedBy>Samantha Poster</cp:lastModifiedBy>
  <cp:revision/>
  <cp:lastPrinted>2024-07-30T01:44:52Z</cp:lastPrinted>
  <dcterms:created xsi:type="dcterms:W3CDTF">2019-05-23T00:30:50Z</dcterms:created>
  <dcterms:modified xsi:type="dcterms:W3CDTF">2024-11-22T18:40:27Z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0x010100887EAB67CD91EA47992465F09113CB20</vt:lpwstr>
  </property>
  <property fmtid="{D5CDD505-2E9C-101B-9397-08002B2CF9AE}" pid="3" name="Order">
    <vt:r8>221700</vt:r8>
  </property>
  <property fmtid="{D5CDD505-2E9C-101B-9397-08002B2CF9AE}" pid="4" name="_ExtendedDescription">
    <vt:lpwstr/>
  </property>
  <property fmtid="{D5CDD505-2E9C-101B-9397-08002B2CF9AE}" pid="5" name="TriggerFlowInfo">
    <vt:lpwstr/>
  </property>
  <property fmtid="{D5CDD505-2E9C-101B-9397-08002B2CF9AE}" pid="6" name="ComplianceAssetId">
    <vt:lpwstr/>
  </property>
  <property fmtid="{D5CDD505-2E9C-101B-9397-08002B2CF9AE}" pid="7" name="xd_Signature">
    <vt:bool>false</vt:bool>
  </property>
  <property fmtid="{D5CDD505-2E9C-101B-9397-08002B2CF9AE}" pid="8" name="xd_ProgID">
    <vt:lpwstr/>
  </property>
  <property fmtid="{D5CDD505-2E9C-101B-9397-08002B2CF9AE}" pid="9" name="TemplateUrl">
    <vt:lpwstr/>
  </property>
  <property fmtid="{D5CDD505-2E9C-101B-9397-08002B2CF9AE}" pid="10" name="MediaServiceImageTags">
    <vt:lpwstr/>
  </property>
</Properties>
</file>